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klus.sharepoint.com/sites/SPL-seksjonenfag/Shared Documents/Holdbarhetsdatabase/Revidering maler 2026/Oppdaterte maler 2026/"/>
    </mc:Choice>
  </mc:AlternateContent>
  <xr:revisionPtr revIDLastSave="66" documentId="8_{54103B66-18B4-4F60-9E4E-FCA7BE990AF7}" xr6:coauthVersionLast="47" xr6:coauthVersionMax="47" xr10:uidLastSave="{567436E0-6D8E-4A0C-971C-B3E7CC85CFBD}"/>
  <bookViews>
    <workbookView xWindow="-120" yWindow="-120" windowWidth="29040" windowHeight="15720" xr2:uid="{00000000-000D-0000-FFFF-FFFF00000000}"/>
  </bookViews>
  <sheets>
    <sheet name="Forside" sheetId="21" r:id="rId1"/>
    <sheet name="Beskrivelse" sheetId="25" r:id="rId2"/>
    <sheet name="Data" sheetId="19" r:id="rId3"/>
    <sheet name="Konklusjon" sheetId="24" r:id="rId4"/>
    <sheet name="Versjonsstyring" sheetId="26" r:id="rId5"/>
    <sheet name="Bakgrunnsdata" sheetId="2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" i="19" l="1"/>
  <c r="AD6" i="19" s="1"/>
  <c r="AF5" i="19"/>
  <c r="AF6" i="19"/>
  <c r="AF7" i="19"/>
  <c r="AF8" i="19"/>
  <c r="AF9" i="19"/>
  <c r="AF10" i="19"/>
  <c r="AF11" i="19"/>
  <c r="AF12" i="19"/>
  <c r="AF13" i="19"/>
  <c r="AF14" i="19"/>
  <c r="AF4" i="19"/>
  <c r="BI12" i="19"/>
  <c r="BJ12" i="19"/>
  <c r="BK12" i="19"/>
  <c r="BL12" i="19"/>
  <c r="BM12" i="19"/>
  <c r="BN12" i="19"/>
  <c r="BO12" i="19"/>
  <c r="BP12" i="19"/>
  <c r="BQ12" i="19"/>
  <c r="BR12" i="19"/>
  <c r="BS12" i="19"/>
  <c r="BT12" i="19"/>
  <c r="BU12" i="19"/>
  <c r="BV12" i="19"/>
  <c r="BW12" i="19"/>
  <c r="BX12" i="19"/>
  <c r="BY12" i="19"/>
  <c r="BZ12" i="19"/>
  <c r="CA12" i="19"/>
  <c r="BI13" i="19"/>
  <c r="BJ13" i="19"/>
  <c r="BK13" i="19"/>
  <c r="BL13" i="19"/>
  <c r="BM13" i="19"/>
  <c r="BN13" i="19"/>
  <c r="BO13" i="19"/>
  <c r="BP13" i="19"/>
  <c r="BQ13" i="19"/>
  <c r="BR13" i="19"/>
  <c r="BS13" i="19"/>
  <c r="BT13" i="19"/>
  <c r="BU13" i="19"/>
  <c r="BV13" i="19"/>
  <c r="BW13" i="19"/>
  <c r="BX13" i="19"/>
  <c r="BY13" i="19"/>
  <c r="BZ13" i="19"/>
  <c r="CA13" i="19"/>
  <c r="BI14" i="19"/>
  <c r="BJ14" i="19"/>
  <c r="BK14" i="19"/>
  <c r="BL14" i="19"/>
  <c r="BM14" i="19"/>
  <c r="BN14" i="19"/>
  <c r="BO14" i="19"/>
  <c r="BP14" i="19"/>
  <c r="BQ14" i="19"/>
  <c r="BR14" i="19"/>
  <c r="BS14" i="19"/>
  <c r="BT14" i="19"/>
  <c r="BU14" i="19"/>
  <c r="BV14" i="19"/>
  <c r="BW14" i="19"/>
  <c r="BX14" i="19"/>
  <c r="BY14" i="19"/>
  <c r="BZ14" i="19"/>
  <c r="CA14" i="19"/>
  <c r="BH12" i="19"/>
  <c r="BH13" i="19"/>
  <c r="BH14" i="19"/>
  <c r="AI12" i="19"/>
  <c r="AJ12" i="19"/>
  <c r="AK12" i="19"/>
  <c r="AL12" i="19"/>
  <c r="AM12" i="19"/>
  <c r="AN12" i="19"/>
  <c r="AO12" i="19"/>
  <c r="AP12" i="19"/>
  <c r="AQ12" i="19"/>
  <c r="AR12" i="19"/>
  <c r="AS12" i="19"/>
  <c r="AT12" i="19"/>
  <c r="AU12" i="19"/>
  <c r="AV12" i="19"/>
  <c r="AW12" i="19"/>
  <c r="AX12" i="19"/>
  <c r="AY12" i="19"/>
  <c r="AZ12" i="19"/>
  <c r="AI13" i="19"/>
  <c r="AJ13" i="19"/>
  <c r="AK13" i="19"/>
  <c r="AL13" i="19"/>
  <c r="AM13" i="19"/>
  <c r="AN13" i="19"/>
  <c r="AO13" i="19"/>
  <c r="AP13" i="19"/>
  <c r="AQ13" i="19"/>
  <c r="AR13" i="19"/>
  <c r="AS13" i="19"/>
  <c r="AT13" i="19"/>
  <c r="AU13" i="19"/>
  <c r="AV13" i="19"/>
  <c r="AW13" i="19"/>
  <c r="AX13" i="19"/>
  <c r="AY13" i="19"/>
  <c r="AZ13" i="19"/>
  <c r="AI14" i="19"/>
  <c r="AJ14" i="19"/>
  <c r="AK14" i="19"/>
  <c r="AL14" i="19"/>
  <c r="AM14" i="19"/>
  <c r="AN14" i="19"/>
  <c r="AO14" i="19"/>
  <c r="AP14" i="19"/>
  <c r="AQ14" i="19"/>
  <c r="AR14" i="19"/>
  <c r="AS14" i="19"/>
  <c r="AT14" i="19"/>
  <c r="AU14" i="19"/>
  <c r="AV14" i="19"/>
  <c r="AW14" i="19"/>
  <c r="AX14" i="19"/>
  <c r="AY14" i="19"/>
  <c r="AZ14" i="19"/>
  <c r="AH12" i="19"/>
  <c r="AH13" i="19"/>
  <c r="AH14" i="19"/>
  <c r="AG12" i="19"/>
  <c r="AG13" i="19"/>
  <c r="AG14" i="19"/>
  <c r="AE6" i="19"/>
  <c r="AE7" i="19"/>
  <c r="AE8" i="19"/>
  <c r="AE9" i="19"/>
  <c r="AE10" i="19"/>
  <c r="AE11" i="19"/>
  <c r="AE12" i="19"/>
  <c r="Y12" i="19" s="1"/>
  <c r="AE13" i="19"/>
  <c r="AB13" i="19" s="1"/>
  <c r="AE14" i="19"/>
  <c r="AB14" i="19" s="1"/>
  <c r="AE5" i="19"/>
  <c r="AD13" i="19" l="1"/>
  <c r="AD9" i="19"/>
  <c r="AD4" i="19"/>
  <c r="AD5" i="19"/>
  <c r="AD11" i="19"/>
  <c r="AD7" i="19"/>
  <c r="AD14" i="19"/>
  <c r="AD12" i="19"/>
  <c r="AD10" i="19"/>
  <c r="AD8" i="19"/>
  <c r="AB12" i="19"/>
  <c r="CG14" i="19"/>
  <c r="BG14" i="19" s="1"/>
  <c r="CG12" i="19"/>
  <c r="BG12" i="19" s="1"/>
  <c r="CG13" i="19"/>
  <c r="BG13" i="19" s="1"/>
  <c r="CF14" i="19"/>
  <c r="BF14" i="19"/>
  <c r="BF12" i="19"/>
  <c r="CF12" i="19"/>
  <c r="CF13" i="19"/>
  <c r="BF13" i="19"/>
  <c r="Z12" i="19"/>
  <c r="BD14" i="19"/>
  <c r="BD12" i="19"/>
  <c r="BC14" i="19"/>
  <c r="BC12" i="19"/>
  <c r="BA14" i="19"/>
  <c r="BA12" i="19"/>
  <c r="BA10" i="19"/>
  <c r="BA8" i="19"/>
  <c r="BA6" i="19"/>
  <c r="BD6" i="19" s="1"/>
  <c r="BB14" i="19"/>
  <c r="BB12" i="19"/>
  <c r="BB10" i="19"/>
  <c r="BB8" i="19"/>
  <c r="BB6" i="19"/>
  <c r="CB14" i="19"/>
  <c r="CB12" i="19"/>
  <c r="CE14" i="19"/>
  <c r="CE12" i="19"/>
  <c r="CC14" i="19"/>
  <c r="CC12" i="19"/>
  <c r="CD14" i="19"/>
  <c r="CD12" i="19"/>
  <c r="BE14" i="19"/>
  <c r="BE12" i="19"/>
  <c r="BD13" i="19"/>
  <c r="BC13" i="19"/>
  <c r="BA5" i="19"/>
  <c r="BD5" i="19" s="1"/>
  <c r="BA13" i="19"/>
  <c r="BA11" i="19"/>
  <c r="BA9" i="19"/>
  <c r="BA7" i="19"/>
  <c r="BB5" i="19"/>
  <c r="BC5" i="19" s="1"/>
  <c r="BB13" i="19"/>
  <c r="BB11" i="19"/>
  <c r="BB9" i="19"/>
  <c r="BB7" i="19"/>
  <c r="CB13" i="19"/>
  <c r="CE13" i="19"/>
  <c r="CC13" i="19"/>
  <c r="CD13" i="19"/>
  <c r="BE13" i="19"/>
  <c r="Y14" i="19"/>
  <c r="Y13" i="19"/>
  <c r="X13" i="19"/>
  <c r="X12" i="19"/>
  <c r="Z13" i="19"/>
  <c r="BD7" i="19" l="1"/>
  <c r="BD8" i="19" l="1"/>
  <c r="AD3" i="19"/>
  <c r="BI15" i="19"/>
  <c r="BK15" i="19"/>
  <c r="BM15" i="19"/>
  <c r="BO15" i="19"/>
  <c r="BS15" i="19"/>
  <c r="BU15" i="19"/>
  <c r="BW15" i="19"/>
  <c r="CA15" i="19"/>
  <c r="AZ15" i="19"/>
  <c r="BI16" i="19"/>
  <c r="BK16" i="19"/>
  <c r="BM16" i="19"/>
  <c r="BQ16" i="19"/>
  <c r="BS16" i="19"/>
  <c r="BU16" i="19"/>
  <c r="BW16" i="19"/>
  <c r="CA16" i="19"/>
  <c r="AZ16" i="19"/>
  <c r="BI17" i="19"/>
  <c r="BK17" i="19"/>
  <c r="BM17" i="19"/>
  <c r="BQ17" i="19"/>
  <c r="BS17" i="19"/>
  <c r="BU17" i="19"/>
  <c r="BW17" i="19"/>
  <c r="CA17" i="19"/>
  <c r="AZ17" i="19"/>
  <c r="BI18" i="19"/>
  <c r="BK18" i="19"/>
  <c r="BM18" i="19"/>
  <c r="BO18" i="19"/>
  <c r="BV18" i="19"/>
  <c r="BZ18" i="19"/>
  <c r="AY18" i="19"/>
  <c r="BJ19" i="19"/>
  <c r="BN19" i="19"/>
  <c r="BV19" i="19"/>
  <c r="BZ19" i="19"/>
  <c r="AY19" i="19"/>
  <c r="BJ20" i="19"/>
  <c r="BR20" i="19"/>
  <c r="BV20" i="19"/>
  <c r="BZ20" i="19"/>
  <c r="AY20" i="19"/>
  <c r="BN21" i="19"/>
  <c r="AA12" i="19"/>
  <c r="AA13" i="19"/>
  <c r="AA14" i="19"/>
  <c r="BH15" i="19"/>
  <c r="BJ15" i="19"/>
  <c r="BL15" i="19"/>
  <c r="BN15" i="19"/>
  <c r="BP15" i="19"/>
  <c r="BR15" i="19"/>
  <c r="BT15" i="19"/>
  <c r="BV15" i="19"/>
  <c r="BX15" i="19"/>
  <c r="BZ15" i="19"/>
  <c r="AY15" i="19"/>
  <c r="BH16" i="19"/>
  <c r="BJ16" i="19"/>
  <c r="BL16" i="19"/>
  <c r="BN16" i="19"/>
  <c r="BP16" i="19"/>
  <c r="BR16" i="19"/>
  <c r="BT16" i="19"/>
  <c r="BV16" i="19"/>
  <c r="BX16" i="19"/>
  <c r="BZ16" i="19"/>
  <c r="AY16" i="19"/>
  <c r="BH17" i="19"/>
  <c r="BJ17" i="19"/>
  <c r="BL17" i="19"/>
  <c r="BN17" i="19"/>
  <c r="BP17" i="19"/>
  <c r="BR17" i="19"/>
  <c r="BT17" i="19"/>
  <c r="BV17" i="19"/>
  <c r="BX17" i="19"/>
  <c r="BZ17" i="19"/>
  <c r="AY17" i="19"/>
  <c r="BH18" i="19"/>
  <c r="BJ18" i="19"/>
  <c r="BL18" i="19"/>
  <c r="BN18" i="19"/>
  <c r="BP18" i="19"/>
  <c r="BT18" i="19"/>
  <c r="BX18" i="19"/>
  <c r="BH19" i="19"/>
  <c r="BL19" i="19"/>
  <c r="BP19" i="19"/>
  <c r="BT19" i="19"/>
  <c r="BX19" i="19"/>
  <c r="BH20" i="19"/>
  <c r="BL20" i="19"/>
  <c r="BP20" i="19"/>
  <c r="BT20" i="19"/>
  <c r="BX20" i="19"/>
  <c r="BH21" i="19"/>
  <c r="BL21" i="19"/>
  <c r="BP21" i="19"/>
  <c r="BT21" i="19"/>
  <c r="BX21" i="19"/>
  <c r="BH22" i="19"/>
  <c r="BL22" i="19"/>
  <c r="BP22" i="19"/>
  <c r="BT22" i="19"/>
  <c r="BX22" i="19"/>
  <c r="BH23" i="19"/>
  <c r="BL23" i="19"/>
  <c r="BP23" i="19"/>
  <c r="BT23" i="19"/>
  <c r="BX23" i="19"/>
  <c r="BH24" i="19"/>
  <c r="BL24" i="19"/>
  <c r="BP24" i="19"/>
  <c r="BT24" i="19"/>
  <c r="BX24" i="19"/>
  <c r="BH25" i="19"/>
  <c r="BL25" i="19"/>
  <c r="BP25" i="19"/>
  <c r="BT25" i="19"/>
  <c r="BX25" i="19"/>
  <c r="BH26" i="19"/>
  <c r="BL26" i="19"/>
  <c r="BP26" i="19"/>
  <c r="BT26" i="19"/>
  <c r="BX26" i="19"/>
  <c r="BH27" i="19"/>
  <c r="BL27" i="19"/>
  <c r="BP27" i="19"/>
  <c r="BT27" i="19"/>
  <c r="BX27" i="19"/>
  <c r="BH28" i="19"/>
  <c r="BL28" i="19"/>
  <c r="BP28" i="19"/>
  <c r="BT28" i="19"/>
  <c r="BX28" i="19"/>
  <c r="BH29" i="19"/>
  <c r="BL29" i="19"/>
  <c r="BP29" i="19"/>
  <c r="BT29" i="19"/>
  <c r="BX29" i="19"/>
  <c r="BH30" i="19"/>
  <c r="BL30" i="19"/>
  <c r="BP30" i="19"/>
  <c r="BT30" i="19"/>
  <c r="BX30" i="19"/>
  <c r="BH31" i="19"/>
  <c r="BL31" i="19"/>
  <c r="BP31" i="19"/>
  <c r="BT31" i="19"/>
  <c r="BX31" i="19"/>
  <c r="BH32" i="19"/>
  <c r="BL32" i="19"/>
  <c r="BP32" i="19"/>
  <c r="BT32" i="19"/>
  <c r="BX32" i="19"/>
  <c r="BH33" i="19"/>
  <c r="BL33" i="19"/>
  <c r="BP33" i="19"/>
  <c r="BT33" i="19"/>
  <c r="BX33" i="19"/>
  <c r="BH34" i="19"/>
  <c r="BL34" i="19"/>
  <c r="BP34" i="19"/>
  <c r="BT34" i="19"/>
  <c r="BX34" i="19"/>
  <c r="BH35" i="19"/>
  <c r="BL35" i="19"/>
  <c r="BQ15" i="19"/>
  <c r="BY15" i="19"/>
  <c r="AX15" i="19"/>
  <c r="BO16" i="19"/>
  <c r="BY16" i="19"/>
  <c r="AX16" i="19"/>
  <c r="BO17" i="19"/>
  <c r="BY17" i="19"/>
  <c r="AX17" i="19"/>
  <c r="BR18" i="19"/>
  <c r="BR19" i="19"/>
  <c r="BN20" i="19"/>
  <c r="BJ21" i="19"/>
  <c r="BR21" i="19"/>
  <c r="BV21" i="19"/>
  <c r="BZ21" i="19"/>
  <c r="AY21" i="19"/>
  <c r="BJ22" i="19"/>
  <c r="BN22" i="19"/>
  <c r="BR22" i="19"/>
  <c r="BV22" i="19"/>
  <c r="BZ22" i="19"/>
  <c r="AY22" i="19"/>
  <c r="BJ23" i="19"/>
  <c r="BN23" i="19"/>
  <c r="BR23" i="19"/>
  <c r="BV23" i="19"/>
  <c r="BZ23" i="19"/>
  <c r="AY23" i="19"/>
  <c r="BJ24" i="19"/>
  <c r="BN24" i="19"/>
  <c r="BR24" i="19"/>
  <c r="BV24" i="19"/>
  <c r="BZ24" i="19"/>
  <c r="AY24" i="19"/>
  <c r="BJ25" i="19"/>
  <c r="BN25" i="19"/>
  <c r="BR25" i="19"/>
  <c r="BV25" i="19"/>
  <c r="BZ25" i="19"/>
  <c r="AY25" i="19"/>
  <c r="BJ26" i="19"/>
  <c r="BN26" i="19"/>
  <c r="BR26" i="19"/>
  <c r="BV26" i="19"/>
  <c r="BZ26" i="19"/>
  <c r="AY26" i="19"/>
  <c r="BJ27" i="19"/>
  <c r="BN27" i="19"/>
  <c r="BR27" i="19"/>
  <c r="BV27" i="19"/>
  <c r="BZ27" i="19"/>
  <c r="AY27" i="19"/>
  <c r="BJ28" i="19"/>
  <c r="BN28" i="19"/>
  <c r="BR28" i="19"/>
  <c r="BV28" i="19"/>
  <c r="BZ28" i="19"/>
  <c r="AY28" i="19"/>
  <c r="BJ29" i="19"/>
  <c r="BN29" i="19"/>
  <c r="BR29" i="19"/>
  <c r="BV29" i="19"/>
  <c r="BZ29" i="19"/>
  <c r="AY29" i="19"/>
  <c r="BJ30" i="19"/>
  <c r="BN30" i="19"/>
  <c r="BR30" i="19"/>
  <c r="BV30" i="19"/>
  <c r="BZ30" i="19"/>
  <c r="AY30" i="19"/>
  <c r="BJ31" i="19"/>
  <c r="BN31" i="19"/>
  <c r="BR31" i="19"/>
  <c r="BV31" i="19"/>
  <c r="BZ31" i="19"/>
  <c r="AY31" i="19"/>
  <c r="BJ32" i="19"/>
  <c r="BN32" i="19"/>
  <c r="BR32" i="19"/>
  <c r="BV32" i="19"/>
  <c r="BZ32" i="19"/>
  <c r="AY32" i="19"/>
  <c r="BJ33" i="19"/>
  <c r="BN33" i="19"/>
  <c r="BR33" i="19"/>
  <c r="BV33" i="19"/>
  <c r="BZ33" i="19"/>
  <c r="AY33" i="19"/>
  <c r="BJ34" i="19"/>
  <c r="BN34" i="19"/>
  <c r="BR34" i="19"/>
  <c r="BV34" i="19"/>
  <c r="BZ34" i="19"/>
  <c r="AY34" i="19"/>
  <c r="BJ35" i="19"/>
  <c r="BQ18" i="19"/>
  <c r="BS18" i="19"/>
  <c r="BU18" i="19"/>
  <c r="BW18" i="19"/>
  <c r="BY18" i="19"/>
  <c r="AX18" i="19"/>
  <c r="CA18" i="19"/>
  <c r="AZ18" i="19"/>
  <c r="BI19" i="19"/>
  <c r="BK19" i="19"/>
  <c r="BM19" i="19"/>
  <c r="BO19" i="19"/>
  <c r="BQ19" i="19"/>
  <c r="BS19" i="19"/>
  <c r="BU19" i="19"/>
  <c r="BW19" i="19"/>
  <c r="BY19" i="19"/>
  <c r="AX19" i="19"/>
  <c r="CA19" i="19"/>
  <c r="AZ19" i="19"/>
  <c r="BI20" i="19"/>
  <c r="BK20" i="19"/>
  <c r="BM20" i="19"/>
  <c r="BO20" i="19"/>
  <c r="BQ20" i="19"/>
  <c r="BS20" i="19"/>
  <c r="BU20" i="19"/>
  <c r="BW20" i="19"/>
  <c r="BY20" i="19"/>
  <c r="AX20" i="19"/>
  <c r="CA20" i="19"/>
  <c r="AZ20" i="19"/>
  <c r="BI21" i="19"/>
  <c r="BK21" i="19"/>
  <c r="BM21" i="19"/>
  <c r="BO21" i="19"/>
  <c r="BQ21" i="19"/>
  <c r="BS21" i="19"/>
  <c r="BU21" i="19"/>
  <c r="BW21" i="19"/>
  <c r="BY21" i="19"/>
  <c r="AX21" i="19"/>
  <c r="CA21" i="19"/>
  <c r="AZ21" i="19"/>
  <c r="BI22" i="19"/>
  <c r="BK22" i="19"/>
  <c r="BM22" i="19"/>
  <c r="BO22" i="19"/>
  <c r="BQ22" i="19"/>
  <c r="BS22" i="19"/>
  <c r="BU22" i="19"/>
  <c r="BW22" i="19"/>
  <c r="BY22" i="19"/>
  <c r="AX22" i="19"/>
  <c r="CA22" i="19"/>
  <c r="AZ22" i="19"/>
  <c r="BI23" i="19"/>
  <c r="BK23" i="19"/>
  <c r="BM23" i="19"/>
  <c r="BO23" i="19"/>
  <c r="BQ23" i="19"/>
  <c r="BS23" i="19"/>
  <c r="BU23" i="19"/>
  <c r="BW23" i="19"/>
  <c r="BY23" i="19"/>
  <c r="AX23" i="19"/>
  <c r="CA23" i="19"/>
  <c r="AZ23" i="19"/>
  <c r="BI24" i="19"/>
  <c r="BK24" i="19"/>
  <c r="BM24" i="19"/>
  <c r="BO24" i="19"/>
  <c r="BQ24" i="19"/>
  <c r="BS24" i="19"/>
  <c r="BU24" i="19"/>
  <c r="BW24" i="19"/>
  <c r="BY24" i="19"/>
  <c r="AX24" i="19"/>
  <c r="CA24" i="19"/>
  <c r="AZ24" i="19"/>
  <c r="BI25" i="19"/>
  <c r="BK25" i="19"/>
  <c r="BM25" i="19"/>
  <c r="BO25" i="19"/>
  <c r="BQ25" i="19"/>
  <c r="BS25" i="19"/>
  <c r="BU25" i="19"/>
  <c r="BW25" i="19"/>
  <c r="BY25" i="19"/>
  <c r="AX25" i="19"/>
  <c r="CA25" i="19"/>
  <c r="AZ25" i="19"/>
  <c r="BI26" i="19"/>
  <c r="BK26" i="19"/>
  <c r="BM26" i="19"/>
  <c r="BO26" i="19"/>
  <c r="BQ26" i="19"/>
  <c r="BS26" i="19"/>
  <c r="BU26" i="19"/>
  <c r="BW26" i="19"/>
  <c r="BY26" i="19"/>
  <c r="AX26" i="19"/>
  <c r="CA26" i="19"/>
  <c r="AZ26" i="19"/>
  <c r="BI27" i="19"/>
  <c r="BK27" i="19"/>
  <c r="BM27" i="19"/>
  <c r="BO27" i="19"/>
  <c r="BQ27" i="19"/>
  <c r="BS27" i="19"/>
  <c r="BU27" i="19"/>
  <c r="BW27" i="19"/>
  <c r="BY27" i="19"/>
  <c r="AX27" i="19"/>
  <c r="CA27" i="19"/>
  <c r="AZ27" i="19"/>
  <c r="BI28" i="19"/>
  <c r="BK28" i="19"/>
  <c r="BM28" i="19"/>
  <c r="BO28" i="19"/>
  <c r="BQ28" i="19"/>
  <c r="BS28" i="19"/>
  <c r="BU28" i="19"/>
  <c r="BW28" i="19"/>
  <c r="BY28" i="19"/>
  <c r="AX28" i="19"/>
  <c r="CA28" i="19"/>
  <c r="AZ28" i="19"/>
  <c r="BI29" i="19"/>
  <c r="BK29" i="19"/>
  <c r="BM29" i="19"/>
  <c r="BO29" i="19"/>
  <c r="BQ29" i="19"/>
  <c r="BS29" i="19"/>
  <c r="BU29" i="19"/>
  <c r="BW29" i="19"/>
  <c r="AX29" i="19"/>
  <c r="BY29" i="19"/>
  <c r="AZ29" i="19"/>
  <c r="CA29" i="19"/>
  <c r="BI30" i="19"/>
  <c r="BK30" i="19"/>
  <c r="BM30" i="19"/>
  <c r="BO30" i="19"/>
  <c r="BQ30" i="19"/>
  <c r="BS30" i="19"/>
  <c r="BU30" i="19"/>
  <c r="BW30" i="19"/>
  <c r="AX30" i="19"/>
  <c r="BY30" i="19"/>
  <c r="AZ30" i="19"/>
  <c r="CA30" i="19"/>
  <c r="BI31" i="19"/>
  <c r="BK31" i="19"/>
  <c r="BM31" i="19"/>
  <c r="BO31" i="19"/>
  <c r="BQ31" i="19"/>
  <c r="BS31" i="19"/>
  <c r="BU31" i="19"/>
  <c r="BW31" i="19"/>
  <c r="AX31" i="19"/>
  <c r="BY31" i="19"/>
  <c r="AZ31" i="19"/>
  <c r="CA31" i="19"/>
  <c r="BI32" i="19"/>
  <c r="BK32" i="19"/>
  <c r="BM32" i="19"/>
  <c r="BO32" i="19"/>
  <c r="BQ32" i="19"/>
  <c r="BS32" i="19"/>
  <c r="BU32" i="19"/>
  <c r="BW32" i="19"/>
  <c r="BY32" i="19"/>
  <c r="AX32" i="19"/>
  <c r="AZ32" i="19"/>
  <c r="CA32" i="19"/>
  <c r="BI33" i="19"/>
  <c r="BK33" i="19"/>
  <c r="BM33" i="19"/>
  <c r="BO33" i="19"/>
  <c r="BQ33" i="19"/>
  <c r="BS33" i="19"/>
  <c r="BU33" i="19"/>
  <c r="BW33" i="19"/>
  <c r="AX33" i="19"/>
  <c r="BY33" i="19"/>
  <c r="CA33" i="19"/>
  <c r="AZ33" i="19"/>
  <c r="BI34" i="19"/>
  <c r="BK34" i="19"/>
  <c r="BM34" i="19"/>
  <c r="BO34" i="19"/>
  <c r="BQ34" i="19"/>
  <c r="BS34" i="19"/>
  <c r="BU34" i="19"/>
  <c r="BW34" i="19"/>
  <c r="AX34" i="19"/>
  <c r="BY34" i="19"/>
  <c r="AZ34" i="19"/>
  <c r="CA34" i="19"/>
  <c r="BI35" i="19"/>
  <c r="BK35" i="19"/>
  <c r="BM35" i="19"/>
  <c r="BO35" i="19"/>
  <c r="BQ35" i="19"/>
  <c r="BS35" i="19"/>
  <c r="BU35" i="19"/>
  <c r="BW35" i="19"/>
  <c r="AX35" i="19"/>
  <c r="BY35" i="19"/>
  <c r="AZ35" i="19"/>
  <c r="CA35" i="19"/>
  <c r="BI36" i="19"/>
  <c r="BK36" i="19"/>
  <c r="BM36" i="19"/>
  <c r="BO36" i="19"/>
  <c r="BQ36" i="19"/>
  <c r="BS36" i="19"/>
  <c r="BU36" i="19"/>
  <c r="BW36" i="19"/>
  <c r="AX36" i="19"/>
  <c r="BY36" i="19"/>
  <c r="AZ36" i="19"/>
  <c r="CA36" i="19"/>
  <c r="BI37" i="19"/>
  <c r="BK37" i="19"/>
  <c r="BM37" i="19"/>
  <c r="BO37" i="19"/>
  <c r="BQ37" i="19"/>
  <c r="BS37" i="19"/>
  <c r="BU37" i="19"/>
  <c r="BW37" i="19"/>
  <c r="AX37" i="19"/>
  <c r="BY37" i="19"/>
  <c r="AZ37" i="19"/>
  <c r="CA37" i="19"/>
  <c r="BI38" i="19"/>
  <c r="BK38" i="19"/>
  <c r="BM38" i="19"/>
  <c r="BO38" i="19"/>
  <c r="BQ38" i="19"/>
  <c r="BS38" i="19"/>
  <c r="BU38" i="19"/>
  <c r="BW38" i="19"/>
  <c r="AX38" i="19"/>
  <c r="BY38" i="19"/>
  <c r="AZ38" i="19"/>
  <c r="CA38" i="19"/>
  <c r="BN35" i="19"/>
  <c r="BP35" i="19"/>
  <c r="BR35" i="19"/>
  <c r="BT35" i="19"/>
  <c r="BV35" i="19"/>
  <c r="BX35" i="19"/>
  <c r="BZ35" i="19"/>
  <c r="AY35" i="19"/>
  <c r="BH36" i="19"/>
  <c r="BJ36" i="19"/>
  <c r="BL36" i="19"/>
  <c r="BN36" i="19"/>
  <c r="BP36" i="19"/>
  <c r="BR36" i="19"/>
  <c r="BT36" i="19"/>
  <c r="BV36" i="19"/>
  <c r="BX36" i="19"/>
  <c r="BZ36" i="19"/>
  <c r="AY36" i="19"/>
  <c r="BH37" i="19"/>
  <c r="BJ37" i="19"/>
  <c r="BL37" i="19"/>
  <c r="BN37" i="19"/>
  <c r="BP37" i="19"/>
  <c r="BR37" i="19"/>
  <c r="BT37" i="19"/>
  <c r="BV37" i="19"/>
  <c r="BX37" i="19"/>
  <c r="AY37" i="19"/>
  <c r="BZ37" i="19"/>
  <c r="BH38" i="19"/>
  <c r="BJ38" i="19"/>
  <c r="BL38" i="19"/>
  <c r="BN38" i="19"/>
  <c r="BP38" i="19"/>
  <c r="BR38" i="19"/>
  <c r="BT38" i="19"/>
  <c r="BV38" i="19"/>
  <c r="BX38" i="19"/>
  <c r="BZ38" i="19"/>
  <c r="AY38" i="19"/>
  <c r="BD9" i="19" l="1"/>
  <c r="Z14" i="19"/>
  <c r="X14" i="19"/>
  <c r="AA3" i="19"/>
  <c r="AC12" i="19"/>
  <c r="AC13" i="19"/>
  <c r="AC14" i="19"/>
  <c r="AC3" i="19"/>
  <c r="BC6" i="19"/>
  <c r="CB8" i="19" l="1"/>
  <c r="CE8" i="19" s="1"/>
  <c r="CB5" i="19"/>
  <c r="CE5" i="19" s="1"/>
  <c r="CB11" i="19"/>
  <c r="CE11" i="19" s="1"/>
  <c r="CB7" i="19"/>
  <c r="CE7" i="19" s="1"/>
  <c r="CB10" i="19"/>
  <c r="CE10" i="19" s="1"/>
  <c r="CB6" i="19"/>
  <c r="CE6" i="19" s="1"/>
  <c r="CB9" i="19"/>
  <c r="CE9" i="19" s="1"/>
  <c r="CC8" i="19"/>
  <c r="CD8" i="19" s="1"/>
  <c r="CC5" i="19"/>
  <c r="CD5" i="19" s="1"/>
  <c r="CC11" i="19"/>
  <c r="CD11" i="19" s="1"/>
  <c r="CC7" i="19"/>
  <c r="CD7" i="19" s="1"/>
  <c r="CC10" i="19"/>
  <c r="CD10" i="19" s="1"/>
  <c r="CC6" i="19"/>
  <c r="CD6" i="19" s="1"/>
  <c r="CC9" i="19"/>
  <c r="CD9" i="19" s="1"/>
  <c r="BD11" i="19"/>
  <c r="BD10" i="19"/>
  <c r="BC7" i="19"/>
  <c r="BC8" i="19" l="1"/>
  <c r="BC9" i="19" l="1"/>
  <c r="BC10" i="19" l="1"/>
  <c r="BC11" i="19" l="1"/>
  <c r="AU4" i="19" l="1"/>
  <c r="AU10" i="19" s="1"/>
  <c r="AP4" i="19"/>
  <c r="AP11" i="19" s="1"/>
  <c r="AH4" i="19"/>
  <c r="AH5" i="19" s="1"/>
  <c r="AV4" i="19"/>
  <c r="AV5" i="19" s="1"/>
  <c r="AW4" i="19"/>
  <c r="AW5" i="19" s="1"/>
  <c r="AZ4" i="19"/>
  <c r="AZ5" i="19" s="1"/>
  <c r="AX4" i="19"/>
  <c r="AX6" i="19" s="1"/>
  <c r="AM4" i="19"/>
  <c r="AM11" i="19" s="1"/>
  <c r="AL4" i="19"/>
  <c r="AL6" i="19" s="1"/>
  <c r="AY4" i="19"/>
  <c r="AY7" i="19" s="1"/>
  <c r="AI4" i="19"/>
  <c r="BJ6" i="19" s="1"/>
  <c r="AK4" i="19"/>
  <c r="AK11" i="19" s="1"/>
  <c r="AS4" i="19"/>
  <c r="AS8" i="19" s="1"/>
  <c r="AR4" i="19"/>
  <c r="AR6" i="19" s="1"/>
  <c r="AO4" i="19"/>
  <c r="BP6" i="19" s="1"/>
  <c r="AJ4" i="19"/>
  <c r="AJ7" i="19" s="1"/>
  <c r="AT4" i="19"/>
  <c r="AT6" i="19" s="1"/>
  <c r="AQ4" i="19"/>
  <c r="BR4" i="19" s="1"/>
  <c r="AN4" i="19"/>
  <c r="AN5" i="19" s="1"/>
  <c r="AG4" i="19"/>
  <c r="BH7" i="19" s="1"/>
  <c r="BK6" i="19" l="1"/>
  <c r="BR6" i="19"/>
  <c r="AR7" i="19"/>
  <c r="AU5" i="19"/>
  <c r="BH8" i="19"/>
  <c r="BR9" i="19"/>
  <c r="BK9" i="19"/>
  <c r="AR9" i="19"/>
  <c r="BV10" i="19"/>
  <c r="BO4" i="19"/>
  <c r="AT8" i="19"/>
  <c r="AT11" i="19"/>
  <c r="BP5" i="19"/>
  <c r="AO10" i="19"/>
  <c r="BT10" i="19"/>
  <c r="AU8" i="19"/>
  <c r="BV9" i="19"/>
  <c r="BY5" i="19"/>
  <c r="AX7" i="19"/>
  <c r="AX11" i="19"/>
  <c r="BY6" i="19"/>
  <c r="BX5" i="19"/>
  <c r="BX11" i="19"/>
  <c r="AW6" i="19"/>
  <c r="AH6" i="19"/>
  <c r="AH8" i="19"/>
  <c r="BI4" i="19"/>
  <c r="AH7" i="19"/>
  <c r="AN8" i="19"/>
  <c r="BO5" i="19"/>
  <c r="AQ5" i="19"/>
  <c r="BU8" i="19"/>
  <c r="AJ5" i="19"/>
  <c r="BP7" i="19"/>
  <c r="BS5" i="19"/>
  <c r="BT5" i="19"/>
  <c r="AU6" i="19"/>
  <c r="BV8" i="19"/>
  <c r="AU9" i="19"/>
  <c r="BV6" i="19"/>
  <c r="BY4" i="19"/>
  <c r="AX10" i="19"/>
  <c r="BY8" i="19"/>
  <c r="AW8" i="19"/>
  <c r="BX9" i="19"/>
  <c r="BX10" i="19"/>
  <c r="BX6" i="19"/>
  <c r="BI10" i="19"/>
  <c r="BI7" i="19"/>
  <c r="BI6" i="19"/>
  <c r="AG9" i="19"/>
  <c r="AG5" i="19"/>
  <c r="AG10" i="19"/>
  <c r="AG6" i="19"/>
  <c r="AG8" i="19"/>
  <c r="AG7" i="19"/>
  <c r="BH5" i="19"/>
  <c r="BH11" i="19"/>
  <c r="AE4" i="19"/>
  <c r="BH10" i="19"/>
  <c r="AN11" i="19"/>
  <c r="BO10" i="19"/>
  <c r="BO8" i="19"/>
  <c r="BO9" i="19"/>
  <c r="AN7" i="19"/>
  <c r="BO11" i="19"/>
  <c r="BO6" i="19"/>
  <c r="AN9" i="19"/>
  <c r="BR7" i="19"/>
  <c r="AQ9" i="19"/>
  <c r="BR5" i="19"/>
  <c r="AQ8" i="19"/>
  <c r="AQ7" i="19"/>
  <c r="AQ10" i="19"/>
  <c r="BR10" i="19"/>
  <c r="AQ11" i="19"/>
  <c r="BU11" i="19"/>
  <c r="AT7" i="19"/>
  <c r="AT10" i="19"/>
  <c r="BU4" i="19"/>
  <c r="AT5" i="19"/>
  <c r="BU10" i="19"/>
  <c r="AT9" i="19"/>
  <c r="BU9" i="19"/>
  <c r="BK4" i="19"/>
  <c r="AJ9" i="19"/>
  <c r="AJ11" i="19"/>
  <c r="AJ10" i="19"/>
  <c r="BK7" i="19"/>
  <c r="BK10" i="19"/>
  <c r="BK5" i="19"/>
  <c r="BK8" i="19"/>
  <c r="BP4" i="19"/>
  <c r="AO5" i="19"/>
  <c r="BP10" i="19"/>
  <c r="AO7" i="19"/>
  <c r="AO11" i="19"/>
  <c r="BP9" i="19"/>
  <c r="AO8" i="19"/>
  <c r="BP8" i="19"/>
  <c r="AR8" i="19"/>
  <c r="BS9" i="19"/>
  <c r="AR5" i="19"/>
  <c r="BS7" i="19"/>
  <c r="AR10" i="19"/>
  <c r="AR11" i="19"/>
  <c r="BS10" i="19"/>
  <c r="BS4" i="19"/>
  <c r="AS9" i="19"/>
  <c r="BT9" i="19"/>
  <c r="BT6" i="19"/>
  <c r="BT8" i="19"/>
  <c r="BT7" i="19"/>
  <c r="AS7" i="19"/>
  <c r="BT11" i="19"/>
  <c r="AS10" i="19"/>
  <c r="AS11" i="19"/>
  <c r="AS5" i="19"/>
  <c r="BH6" i="19"/>
  <c r="AG11" i="19"/>
  <c r="BH9" i="19"/>
  <c r="BH4" i="19"/>
  <c r="AN6" i="19"/>
  <c r="AN10" i="19"/>
  <c r="BO7" i="19"/>
  <c r="AQ6" i="19"/>
  <c r="BR11" i="19"/>
  <c r="BR8" i="19"/>
  <c r="BU5" i="19"/>
  <c r="BU6" i="19"/>
  <c r="BU7" i="19"/>
  <c r="AJ6" i="19"/>
  <c r="AJ8" i="19"/>
  <c r="BK11" i="19"/>
  <c r="BP11" i="19"/>
  <c r="AO6" i="19"/>
  <c r="AO9" i="19"/>
  <c r="BS8" i="19"/>
  <c r="BS6" i="19"/>
  <c r="BS11" i="19"/>
  <c r="AS6" i="19"/>
  <c r="BT4" i="19"/>
  <c r="BL6" i="19"/>
  <c r="BL4" i="19"/>
  <c r="BL5" i="19"/>
  <c r="AK6" i="19"/>
  <c r="BL11" i="19"/>
  <c r="BL9" i="19"/>
  <c r="BL8" i="19"/>
  <c r="AI8" i="19"/>
  <c r="AI11" i="19"/>
  <c r="AI7" i="19"/>
  <c r="BJ8" i="19"/>
  <c r="AI9" i="19"/>
  <c r="BJ5" i="19"/>
  <c r="AI10" i="19"/>
  <c r="AY8" i="19"/>
  <c r="AY9" i="19"/>
  <c r="BZ11" i="19"/>
  <c r="AY10" i="19"/>
  <c r="BZ6" i="19"/>
  <c r="BZ9" i="19"/>
  <c r="AY6" i="19"/>
  <c r="AL5" i="19"/>
  <c r="BM9" i="19"/>
  <c r="BM7" i="19"/>
  <c r="AL8" i="19"/>
  <c r="BM4" i="19"/>
  <c r="BM5" i="19"/>
  <c r="AL11" i="19"/>
  <c r="AM7" i="19"/>
  <c r="AM6" i="19"/>
  <c r="AM10" i="19"/>
  <c r="BN11" i="19"/>
  <c r="BN8" i="19"/>
  <c r="AM9" i="19"/>
  <c r="BN4" i="19"/>
  <c r="CA4" i="19"/>
  <c r="AZ9" i="19"/>
  <c r="CA8" i="19"/>
  <c r="CA6" i="19"/>
  <c r="CA5" i="19"/>
  <c r="AZ6" i="19"/>
  <c r="CA9" i="19"/>
  <c r="CA7" i="19"/>
  <c r="BW11" i="19"/>
  <c r="BW8" i="19"/>
  <c r="BW9" i="19"/>
  <c r="AV11" i="19"/>
  <c r="BW10" i="19"/>
  <c r="BW4" i="19"/>
  <c r="BW5" i="19"/>
  <c r="BW7" i="19"/>
  <c r="AP8" i="19"/>
  <c r="AP10" i="19"/>
  <c r="BQ4" i="19"/>
  <c r="AP6" i="19"/>
  <c r="BQ9" i="19"/>
  <c r="BQ6" i="19"/>
  <c r="BQ8" i="19"/>
  <c r="AP9" i="19"/>
  <c r="AK10" i="19"/>
  <c r="AK8" i="19"/>
  <c r="AK9" i="19"/>
  <c r="BL10" i="19"/>
  <c r="BL7" i="19"/>
  <c r="AK5" i="19"/>
  <c r="AK7" i="19"/>
  <c r="AI6" i="19"/>
  <c r="BJ11" i="19"/>
  <c r="BJ9" i="19"/>
  <c r="BJ4" i="19"/>
  <c r="AI5" i="19"/>
  <c r="BJ10" i="19"/>
  <c r="BJ7" i="19"/>
  <c r="BZ7" i="19"/>
  <c r="BZ10" i="19"/>
  <c r="BZ4" i="19"/>
  <c r="BZ8" i="19"/>
  <c r="BZ5" i="19"/>
  <c r="AY5" i="19"/>
  <c r="AY11" i="19"/>
  <c r="AL7" i="19"/>
  <c r="AL10" i="19"/>
  <c r="BM6" i="19"/>
  <c r="BM11" i="19"/>
  <c r="AL9" i="19"/>
  <c r="BM8" i="19"/>
  <c r="BM10" i="19"/>
  <c r="BN10" i="19"/>
  <c r="BN6" i="19"/>
  <c r="BN5" i="19"/>
  <c r="BN9" i="19"/>
  <c r="AM8" i="19"/>
  <c r="BN7" i="19"/>
  <c r="AM5" i="19"/>
  <c r="BV4" i="19"/>
  <c r="BV7" i="19"/>
  <c r="BV11" i="19"/>
  <c r="AU11" i="19"/>
  <c r="BV5" i="19"/>
  <c r="AU7" i="19"/>
  <c r="BY11" i="19"/>
  <c r="BY9" i="19"/>
  <c r="BY10" i="19"/>
  <c r="BY7" i="19"/>
  <c r="AX5" i="19"/>
  <c r="AX9" i="19"/>
  <c r="AX8" i="19"/>
  <c r="AZ7" i="19"/>
  <c r="CA10" i="19"/>
  <c r="AZ8" i="19"/>
  <c r="CA11" i="19"/>
  <c r="AZ10" i="19"/>
  <c r="AZ11" i="19"/>
  <c r="AW11" i="19"/>
  <c r="BX7" i="19"/>
  <c r="AW10" i="19"/>
  <c r="BX8" i="19"/>
  <c r="BX4" i="19"/>
  <c r="AW9" i="19"/>
  <c r="AW7" i="19"/>
  <c r="AV7" i="19"/>
  <c r="AV10" i="19"/>
  <c r="BW6" i="19"/>
  <c r="AV9" i="19"/>
  <c r="AV6" i="19"/>
  <c r="AV8" i="19"/>
  <c r="AH9" i="19"/>
  <c r="BI5" i="19"/>
  <c r="AH11" i="19"/>
  <c r="BI11" i="19"/>
  <c r="BI9" i="19"/>
  <c r="BI8" i="19"/>
  <c r="AH10" i="19"/>
  <c r="AP5" i="19"/>
  <c r="BQ10" i="19"/>
  <c r="BQ11" i="19"/>
  <c r="BQ7" i="19"/>
  <c r="AP7" i="19"/>
  <c r="BQ5" i="19"/>
  <c r="AC7" i="19" l="1"/>
  <c r="AA8" i="19"/>
  <c r="AB7" i="19"/>
  <c r="Y11" i="19"/>
  <c r="X11" i="19"/>
  <c r="BE11" i="19"/>
  <c r="BF11" i="19"/>
  <c r="Z11" i="19"/>
  <c r="AC10" i="19"/>
  <c r="AB10" i="19"/>
  <c r="AA10" i="19"/>
  <c r="CF10" i="19"/>
  <c r="CG10" i="19"/>
  <c r="BG10" i="19" s="1"/>
  <c r="AB11" i="19"/>
  <c r="AC11" i="19"/>
  <c r="AA11" i="19"/>
  <c r="CF11" i="19"/>
  <c r="CG11" i="19"/>
  <c r="BG11" i="19" s="1"/>
  <c r="Z7" i="19"/>
  <c r="X7" i="19"/>
  <c r="Y7" i="19"/>
  <c r="BE7" i="19"/>
  <c r="BF7" i="19"/>
  <c r="Y6" i="19"/>
  <c r="X6" i="19"/>
  <c r="Z6" i="19"/>
  <c r="BE6" i="19"/>
  <c r="BF6" i="19"/>
  <c r="BE5" i="19"/>
  <c r="X5" i="19"/>
  <c r="Z5" i="19"/>
  <c r="Y5" i="19"/>
  <c r="BF5" i="19"/>
  <c r="AC9" i="19"/>
  <c r="AB9" i="19"/>
  <c r="CG9" i="19"/>
  <c r="BG9" i="19" s="1"/>
  <c r="CF9" i="19"/>
  <c r="AA9" i="19"/>
  <c r="CF6" i="19"/>
  <c r="AB6" i="19"/>
  <c r="CG6" i="19"/>
  <c r="BG6" i="19" s="1"/>
  <c r="AA6" i="19"/>
  <c r="AC6" i="19"/>
  <c r="AA5" i="19"/>
  <c r="CF5" i="19"/>
  <c r="AB5" i="19"/>
  <c r="AC5" i="19"/>
  <c r="CG5" i="19"/>
  <c r="BG5" i="19" s="1"/>
  <c r="Z8" i="19"/>
  <c r="Y8" i="19"/>
  <c r="X8" i="19"/>
  <c r="BF8" i="19"/>
  <c r="BE8" i="19"/>
  <c r="BF10" i="19"/>
  <c r="BE10" i="19"/>
  <c r="X10" i="19"/>
  <c r="Y10" i="19"/>
  <c r="Z10" i="19"/>
  <c r="X9" i="19"/>
  <c r="BF9" i="19"/>
  <c r="BE9" i="19"/>
  <c r="Z9" i="19"/>
  <c r="Y9" i="19"/>
  <c r="CG7" i="19"/>
  <c r="BG7" i="19" s="1"/>
  <c r="AB8" i="19"/>
  <c r="CF7" i="19"/>
  <c r="AC8" i="19"/>
  <c r="CF8" i="19"/>
  <c r="AA7" i="19"/>
  <c r="CG8" i="19"/>
  <c r="BG8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Pål</author>
  </authors>
  <commentList>
    <comment ref="X1" authorId="0" shapeId="0" xr:uid="{00000000-0006-0000-0200-000001000000}">
      <text>
        <r>
          <rPr>
            <sz val="9"/>
            <color indexed="81"/>
            <rFont val="Tahoma"/>
            <family val="2"/>
          </rPr>
          <t>Her blir vurdert relativt avvik i % av konsentrasjonen</t>
        </r>
      </text>
    </comment>
    <comment ref="AA1" authorId="0" shapeId="0" xr:uid="{00000000-0006-0000-0200-000002000000}">
      <text>
        <r>
          <rPr>
            <sz val="9"/>
            <color indexed="81"/>
            <rFont val="Tahoma"/>
            <family val="2"/>
          </rPr>
          <t>Her blir vurdert absolutt avvik i analysens enheter, absolutte mål beregnes fra %-mål multiplisert med gjennomsnitt av prøvene.</t>
        </r>
      </text>
    </comment>
    <comment ref="X2" authorId="0" shapeId="0" xr:uid="{00000000-0006-0000-0200-000003000000}">
      <text>
        <r>
          <rPr>
            <sz val="9"/>
            <color indexed="81"/>
            <rFont val="Tahoma"/>
            <family val="2"/>
          </rPr>
          <t>Kvalitetsmål for gjennomsnittlig bias</t>
        </r>
      </text>
    </comment>
    <comment ref="Z2" authorId="0" shapeId="0" xr:uid="{00000000-0006-0000-0200-000004000000}">
      <text>
        <r>
          <rPr>
            <sz val="9"/>
            <color indexed="81"/>
            <rFont val="Tahoma"/>
            <family val="2"/>
          </rPr>
          <t>Kvalitetsmål for totalfeil dvs. at  95 % av alle prøvene skal tilfredsstille målet.</t>
        </r>
      </text>
    </comment>
    <comment ref="C3" authorId="0" shapeId="0" xr:uid="{00000000-0006-0000-0200-000005000000}">
      <text>
        <r>
          <rPr>
            <sz val="9"/>
            <color indexed="81"/>
            <rFont val="Tahoma"/>
            <family val="2"/>
          </rPr>
          <t>Hvis prøvene blir målt ved ulike tider, kan man registrere en kontroll for hver tid som brukes som en kalibrator for alle resultatene målt samtidig.</t>
        </r>
      </text>
    </comment>
    <comment ref="AA3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Biasmålet i analysens enheter er beregnet som
%-målet x prøvenes gjennomsnitt </t>
        </r>
      </text>
    </comment>
    <comment ref="X4" authorId="0" shapeId="0" xr:uid="{00000000-0006-0000-0200-000007000000}">
      <text>
        <r>
          <rPr>
            <sz val="9"/>
            <color indexed="81"/>
            <rFont val="Tahoma"/>
            <family val="2"/>
          </rPr>
          <t>Relativt gjennomsnitlig avvik. Hvis det er større enn bias-målet blir det rød bakgrunn.</t>
        </r>
      </text>
    </comment>
    <comment ref="Y4" authorId="0" shapeId="0" xr:uid="{00000000-0006-0000-0200-000008000000}">
      <text>
        <r>
          <rPr>
            <sz val="9"/>
            <color indexed="81"/>
            <rFont val="Tahoma"/>
            <family val="2"/>
          </rPr>
          <t>Signifikansnivå. Hvis &lt; 5% er avviket signifikant på 5% nivå (to-sidig)</t>
        </r>
      </text>
    </comment>
    <comment ref="Z4" authorId="0" shapeId="0" xr:uid="{00000000-0006-0000-0200-000009000000}">
      <text>
        <r>
          <rPr>
            <sz val="9"/>
            <color indexed="81"/>
            <rFont val="Tahoma"/>
            <family val="2"/>
          </rPr>
          <t>% av prøvene utenfor mål for totalfeil. Hvis &gt; 5% blir bakgrunn rød.</t>
        </r>
      </text>
    </comment>
    <comment ref="AA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Pål:</t>
        </r>
        <r>
          <rPr>
            <sz val="9"/>
            <color indexed="81"/>
            <rFont val="Tahoma"/>
            <family val="2"/>
          </rPr>
          <t xml:space="preserve">
Gjennomsnittlig absolutt avvik. Hvis det er større enn biasmålet blir det rød bakgrunn.</t>
        </r>
      </text>
    </comment>
    <comment ref="AB4" authorId="0" shapeId="0" xr:uid="{00000000-0006-0000-0200-00000B000000}">
      <text>
        <r>
          <rPr>
            <sz val="9"/>
            <color indexed="81"/>
            <rFont val="Tahoma"/>
            <family val="2"/>
          </rPr>
          <t>Signifikansnivå. Hvis &lt;5% er forskjellen signifikant forskjellig på 5% nivå.</t>
        </r>
      </text>
    </comment>
    <comment ref="AC4" authorId="0" shapeId="0" xr:uid="{00000000-0006-0000-0200-00000C000000}">
      <text>
        <r>
          <rPr>
            <sz val="9"/>
            <color indexed="81"/>
            <rFont val="Tahoma"/>
            <family val="2"/>
          </rPr>
          <t>% av prøvene utenfor mål for totalfeil. Hvis &gt; 5% blir bakgrunn rød.</t>
        </r>
      </text>
    </comment>
  </commentList>
</comments>
</file>

<file path=xl/sharedStrings.xml><?xml version="1.0" encoding="utf-8"?>
<sst xmlns="http://schemas.openxmlformats.org/spreadsheetml/2006/main" count="117" uniqueCount="106">
  <si>
    <t>Holdbarhetsforsøk</t>
  </si>
  <si>
    <t>Modell:</t>
  </si>
  <si>
    <t xml:space="preserve">Batch metode </t>
  </si>
  <si>
    <t>(mal for korrigering med kontrollverdier dersom ikke alt er analysert i samme serie)</t>
  </si>
  <si>
    <t>Forsøket er utført ved:</t>
  </si>
  <si>
    <t>Utført i perioden:</t>
  </si>
  <si>
    <t>Kontaktperson:</t>
  </si>
  <si>
    <t>(navn, epost eller telefonnr.)</t>
  </si>
  <si>
    <t>Navn på komponent:</t>
  </si>
  <si>
    <t>Prøvemateriale:</t>
  </si>
  <si>
    <t>Temperatur:</t>
  </si>
  <si>
    <t>BESKRIVELSE AV FORSØKET</t>
  </si>
  <si>
    <t>Komponent:</t>
  </si>
  <si>
    <r>
      <t xml:space="preserve">  Ved utførelse av et holdbarhetsforsøk skal det testes for variasjon i </t>
    </r>
    <r>
      <rPr>
        <b/>
        <sz val="12"/>
        <color theme="3" tint="-0.499984740745262"/>
        <rFont val="Arial"/>
        <family val="2"/>
      </rPr>
      <t>en</t>
    </r>
    <r>
      <rPr>
        <sz val="12"/>
        <color theme="3" tint="-0.499984740745262"/>
        <rFont val="Arial"/>
        <family val="2"/>
      </rPr>
      <t xml:space="preserve"> betingelse, </t>
    </r>
  </si>
  <si>
    <t xml:space="preserve">  andre betingelser holdes konstant.</t>
  </si>
  <si>
    <t>Hvilket instrument er benyttet?</t>
  </si>
  <si>
    <t xml:space="preserve">  Ønsker man å teste for flere betingelser (for eksempel ulik sentrifugering,</t>
  </si>
  <si>
    <t xml:space="preserve">  transportformer, temperaturer) utføres det flere forsøk.</t>
  </si>
  <si>
    <t>Hvilken analysemetode er benyttet?</t>
  </si>
  <si>
    <t xml:space="preserve">  Sett opp forsøket slik at det best mulig representerer prøvehåndtering i rutinedrift, </t>
  </si>
  <si>
    <r>
      <t xml:space="preserve">  eller velg ut faktorer som påvirker resultatene. </t>
    </r>
    <r>
      <rPr>
        <b/>
        <sz val="12"/>
        <color theme="3" tint="-0.499984740745262"/>
        <rFont val="Arial"/>
        <family val="2"/>
      </rPr>
      <t>Fyll inn betingelser i hvite felt.</t>
    </r>
  </si>
  <si>
    <t>Hvilket reagens er benyttet?</t>
  </si>
  <si>
    <t xml:space="preserve">  Beskriv forsøket godt, slik at andre kan vurdere relevansen av resultatene.</t>
  </si>
  <si>
    <t>Beskrivelse av betingelser skal fylles ut</t>
  </si>
  <si>
    <t>Beskriv den variable betingelsen, tid fra... (timer, døgn)</t>
  </si>
  <si>
    <t>Betingelse 0 (Ref)</t>
  </si>
  <si>
    <t>Betingelse 1</t>
  </si>
  <si>
    <t>Betingelse 2</t>
  </si>
  <si>
    <t>Betingelse 3</t>
  </si>
  <si>
    <t>Betingelse 4</t>
  </si>
  <si>
    <t>Betingelse 5</t>
  </si>
  <si>
    <t>Betingelse 6</t>
  </si>
  <si>
    <t>Gi en beskrivelse av betingelsene for forsøket:</t>
  </si>
  <si>
    <t xml:space="preserve">Prøverør </t>
  </si>
  <si>
    <t>Rørtype, tilsetning</t>
  </si>
  <si>
    <t>Rørprodusent</t>
  </si>
  <si>
    <t>Lot.nr (dersom kjent)</t>
  </si>
  <si>
    <t>Prøvemateriale</t>
  </si>
  <si>
    <t>Type materiale, serum, plasma, annet</t>
  </si>
  <si>
    <t>Er prøvene tatt for formålet, fra pasienter eller "friske"</t>
  </si>
  <si>
    <t>Er prøvene restmateriale fra pasientprøver, beskriv</t>
  </si>
  <si>
    <t>Er prøvene poolet eller spiket, beskriv</t>
  </si>
  <si>
    <t>Oppbevares materialet i primærrør eller avpipettert</t>
  </si>
  <si>
    <t>Tid preanalyse</t>
  </si>
  <si>
    <t>Tid fra prøvetaking til sentrifugering (minutt, intervall)</t>
  </si>
  <si>
    <t>Tid fra prøvetaking til analysering 0-prøve (min/timer/dager/uker)</t>
  </si>
  <si>
    <t>Tid fra sentrifugering til analysering 0-prøve  (min/timer/dager/uker)</t>
  </si>
  <si>
    <t>Temperatur</t>
  </si>
  <si>
    <t>Temperatur testbetingelse</t>
  </si>
  <si>
    <r>
      <t>Temperatur før sentrifugering (</t>
    </r>
    <r>
      <rPr>
        <sz val="12"/>
        <color indexed="56"/>
        <rFont val="Calibri"/>
        <family val="2"/>
      </rPr>
      <t>◦</t>
    </r>
    <r>
      <rPr>
        <sz val="12"/>
        <color indexed="56"/>
        <rFont val="Arial"/>
        <family val="2"/>
      </rPr>
      <t>C)</t>
    </r>
  </si>
  <si>
    <t>Temperatur etter sentrifugering (◦C), rom, kjøl, frys</t>
  </si>
  <si>
    <t>Sentrifugeringsegenskaper*: (betingelser)</t>
  </si>
  <si>
    <t>Hastighet (G)</t>
  </si>
  <si>
    <t>Temperatur (◦C)</t>
  </si>
  <si>
    <t>Tid (min.)</t>
  </si>
  <si>
    <t xml:space="preserve">Er transportformer testet eller simulert, beskriv kort (angi om transport var før eller etter sentrifugering) </t>
  </si>
  <si>
    <t>Postgang</t>
  </si>
  <si>
    <t>Hentetjeneste</t>
  </si>
  <si>
    <t>Rørpost (oppgi type rørpost)</t>
  </si>
  <si>
    <t>Annet:</t>
  </si>
  <si>
    <t xml:space="preserve">Spesielle betingelser, dersom aktuelt: </t>
  </si>
  <si>
    <r>
      <t>Luftfuktighet (g/m</t>
    </r>
    <r>
      <rPr>
        <vertAlign val="superscript"/>
        <sz val="12"/>
        <color indexed="56"/>
        <rFont val="Arial"/>
        <family val="2"/>
      </rPr>
      <t>3</t>
    </r>
    <r>
      <rPr>
        <sz val="12"/>
        <color indexed="56"/>
        <rFont val="Arial"/>
        <family val="2"/>
      </rPr>
      <t>)</t>
    </r>
  </si>
  <si>
    <t>pH</t>
  </si>
  <si>
    <t>Bruk av tørris (bare noter hvis brukt)</t>
  </si>
  <si>
    <t>Har prøven vært frosset? Oppgi temperatur</t>
  </si>
  <si>
    <t>Andre betingelser (oppgi)</t>
  </si>
  <si>
    <t xml:space="preserve">    *Dersom det er brukt dobbel sentrifugeringstid angis hastighet/tid/temperatur både for 1. og 2. sentrifugering</t>
  </si>
  <si>
    <t>CK-MB</t>
  </si>
  <si>
    <t>Resultater</t>
  </si>
  <si>
    <t>Relative avvik</t>
  </si>
  <si>
    <t>Absolutte avvik</t>
  </si>
  <si>
    <t>Prøve nr</t>
  </si>
  <si>
    <t>Bias-mål</t>
  </si>
  <si>
    <t>Total-mål</t>
  </si>
  <si>
    <t>Analysekriterier</t>
  </si>
  <si>
    <t>K</t>
  </si>
  <si>
    <t>TEa</t>
  </si>
  <si>
    <t>B</t>
  </si>
  <si>
    <t>-B</t>
  </si>
  <si>
    <t>-TEa</t>
  </si>
  <si>
    <t>M</t>
  </si>
  <si>
    <t>-CI</t>
  </si>
  <si>
    <t>CI</t>
  </si>
  <si>
    <t>Tid 0</t>
  </si>
  <si>
    <t>M %</t>
  </si>
  <si>
    <t>% &gt; mål</t>
  </si>
  <si>
    <t>M abs</t>
  </si>
  <si>
    <t>Tid 1</t>
  </si>
  <si>
    <t>Tid 2</t>
  </si>
  <si>
    <t>Tid 3</t>
  </si>
  <si>
    <t>Tid 4</t>
  </si>
  <si>
    <t>Tid 5</t>
  </si>
  <si>
    <t>Tid 6</t>
  </si>
  <si>
    <t>Tid 7</t>
  </si>
  <si>
    <t>Begrunnelse av krav, vurdering av funn og annen viktig informasjon til forsøket:</t>
  </si>
  <si>
    <t>Konklusjon:</t>
  </si>
  <si>
    <t>Dato og signatur:</t>
  </si>
  <si>
    <t>Versjon</t>
  </si>
  <si>
    <t>Dato</t>
  </si>
  <si>
    <t>Ansvarlig</t>
  </si>
  <si>
    <t>Beskrivelse av endringer</t>
  </si>
  <si>
    <t>Arbeidsgruppen/Pål Rustad</t>
  </si>
  <si>
    <t>Første versjon av dokumentet</t>
  </si>
  <si>
    <t>Linda Fagerland</t>
  </si>
  <si>
    <t>Oppdatert versjon, endret beskrivelse (Cress-sjekkliste)</t>
  </si>
  <si>
    <t>Ikke skriv i dette arket!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</si>
</sst>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0.0\ %"/>
    <numFmt numFmtId="166" formatCode="_ * #,##0.000_ ;_ * \-#,##0.000_ ;_ * &quot;-&quot;??_ ;_ @_ "/>
    <numFmt numFmtId="167" formatCode="0.0"/>
    <numFmt numFmtId="168" formatCode="_ * #,##0.0_ ;_ * \-#,##0.0_ ;_ * &quot;-&quot;??_ ;_ @_ "/>
  </numFmts>
  <fonts count="3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theme="3" tint="-0.499984740745262"/>
      <name val="Arial"/>
      <family val="2"/>
    </font>
    <font>
      <sz val="16"/>
      <color theme="3" tint="-0.499984740745262"/>
      <name val="Arial"/>
      <family val="2"/>
    </font>
    <font>
      <sz val="8"/>
      <color theme="3" tint="-0.499984740745262"/>
      <name val="Arial"/>
      <family val="2"/>
    </font>
    <font>
      <b/>
      <sz val="16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6"/>
      <color rgb="FFFF0000"/>
      <name val="Arial"/>
      <family val="2"/>
    </font>
    <font>
      <sz val="12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sz val="36"/>
      <color theme="3" tint="-0.499984740745262"/>
      <name val="Arial"/>
      <family val="2"/>
    </font>
    <font>
      <b/>
      <sz val="11"/>
      <color theme="1"/>
      <name val="Calibri"/>
      <family val="2"/>
      <scheme val="minor"/>
    </font>
    <font>
      <sz val="24"/>
      <color theme="3" tint="-0.499984740745262"/>
      <name val="Arial"/>
      <family val="2"/>
    </font>
    <font>
      <i/>
      <sz val="24"/>
      <color theme="3" tint="-0.49998474074526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indexed="56"/>
      <name val="Calibri"/>
      <family val="2"/>
    </font>
    <font>
      <sz val="12"/>
      <color indexed="56"/>
      <name val="Arial"/>
      <family val="2"/>
    </font>
    <font>
      <vertAlign val="superscript"/>
      <sz val="12"/>
      <color indexed="56"/>
      <name val="Arial"/>
      <family val="2"/>
    </font>
    <font>
      <sz val="11"/>
      <color theme="3" tint="-0.499984740745262"/>
      <name val="Arial"/>
      <family val="2"/>
    </font>
    <font>
      <sz val="12"/>
      <color rgb="FFFF0000"/>
      <name val="Arial"/>
      <family val="2"/>
    </font>
    <font>
      <sz val="10"/>
      <color theme="0" tint="-0.34998626667073579"/>
      <name val="Arial"/>
      <family val="2"/>
    </font>
    <font>
      <b/>
      <sz val="12"/>
      <name val="Arial"/>
      <family val="2"/>
    </font>
    <font>
      <sz val="20"/>
      <color theme="3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7F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/>
      <top/>
      <bottom/>
      <diagonal/>
    </border>
    <border>
      <left/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/>
      <top/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medium">
        <color theme="3" tint="-0.499984740745262"/>
      </right>
      <top/>
      <bottom style="medium">
        <color theme="3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1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20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0" xfId="0" applyFont="1"/>
    <xf numFmtId="9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9" fontId="2" fillId="0" borderId="1" xfId="1" applyFont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vertical="center"/>
    </xf>
    <xf numFmtId="0" fontId="0" fillId="2" borderId="0" xfId="0" applyFill="1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/>
    </xf>
    <xf numFmtId="2" fontId="0" fillId="0" borderId="0" xfId="0" applyNumberFormat="1"/>
    <xf numFmtId="165" fontId="2" fillId="3" borderId="2" xfId="0" applyNumberFormat="1" applyFont="1" applyFill="1" applyBorder="1" applyAlignment="1">
      <alignment vertical="center"/>
    </xf>
    <xf numFmtId="9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166" fontId="5" fillId="0" borderId="1" xfId="2" applyNumberFormat="1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8" fontId="1" fillId="0" borderId="1" xfId="0" applyNumberFormat="1" applyFont="1" applyBorder="1" applyAlignment="1">
      <alignment vertical="center"/>
    </xf>
    <xf numFmtId="168" fontId="2" fillId="0" borderId="1" xfId="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9" fontId="8" fillId="0" borderId="0" xfId="0" applyNumberFormat="1" applyFont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165" fontId="5" fillId="4" borderId="1" xfId="1" applyNumberFormat="1" applyFont="1" applyFill="1" applyBorder="1" applyAlignment="1">
      <alignment vertical="center"/>
    </xf>
    <xf numFmtId="9" fontId="2" fillId="4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6" fontId="5" fillId="4" borderId="1" xfId="2" applyNumberFormat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9" fontId="8" fillId="4" borderId="0" xfId="0" applyNumberFormat="1" applyFont="1" applyFill="1"/>
    <xf numFmtId="0" fontId="2" fillId="4" borderId="0" xfId="0" applyFont="1" applyFill="1"/>
    <xf numFmtId="9" fontId="5" fillId="4" borderId="0" xfId="0" applyNumberFormat="1" applyFont="1" applyFill="1" applyAlignment="1">
      <alignment vertical="center"/>
    </xf>
    <xf numFmtId="165" fontId="2" fillId="4" borderId="0" xfId="0" applyNumberFormat="1" applyFont="1" applyFill="1"/>
    <xf numFmtId="2" fontId="0" fillId="4" borderId="0" xfId="0" applyNumberFormat="1" applyFill="1"/>
    <xf numFmtId="0" fontId="0" fillId="4" borderId="0" xfId="0" applyFill="1"/>
    <xf numFmtId="0" fontId="2" fillId="0" borderId="6" xfId="0" applyFont="1" applyBorder="1" applyAlignment="1">
      <alignment vertical="center"/>
    </xf>
    <xf numFmtId="0" fontId="2" fillId="0" borderId="1" xfId="0" applyFont="1" applyBorder="1"/>
    <xf numFmtId="0" fontId="2" fillId="0" borderId="1" xfId="0" quotePrefix="1" applyFont="1" applyBorder="1"/>
    <xf numFmtId="168" fontId="2" fillId="0" borderId="1" xfId="0" applyNumberFormat="1" applyFont="1" applyBorder="1"/>
    <xf numFmtId="9" fontId="2" fillId="0" borderId="1" xfId="1" applyFont="1" applyBorder="1"/>
    <xf numFmtId="0" fontId="2" fillId="0" borderId="1" xfId="1" applyNumberFormat="1" applyFont="1" applyBorder="1"/>
    <xf numFmtId="0" fontId="2" fillId="0" borderId="1" xfId="2" applyNumberFormat="1" applyFont="1" applyBorder="1"/>
    <xf numFmtId="165" fontId="2" fillId="0" borderId="7" xfId="0" applyNumberFormat="1" applyFont="1" applyBorder="1" applyAlignment="1">
      <alignment vertical="center"/>
    </xf>
    <xf numFmtId="165" fontId="5" fillId="0" borderId="6" xfId="1" applyNumberFormat="1" applyFont="1" applyFill="1" applyBorder="1" applyAlignment="1">
      <alignment vertical="center"/>
    </xf>
    <xf numFmtId="9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66" fontId="5" fillId="0" borderId="6" xfId="2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9" fontId="2" fillId="0" borderId="0" xfId="0" applyNumberFormat="1" applyFont="1" applyAlignment="1">
      <alignment vertical="center"/>
    </xf>
    <xf numFmtId="166" fontId="5" fillId="0" borderId="0" xfId="2" applyNumberFormat="1" applyFont="1" applyFill="1" applyBorder="1" applyAlignment="1">
      <alignment vertical="center"/>
    </xf>
    <xf numFmtId="0" fontId="10" fillId="0" borderId="0" xfId="0" applyFont="1"/>
    <xf numFmtId="0" fontId="1" fillId="0" borderId="0" xfId="0" applyFont="1"/>
    <xf numFmtId="9" fontId="2" fillId="0" borderId="0" xfId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9" fontId="5" fillId="0" borderId="0" xfId="0" applyNumberFormat="1" applyFont="1" applyAlignment="1">
      <alignment vertical="center"/>
    </xf>
    <xf numFmtId="165" fontId="2" fillId="0" borderId="0" xfId="0" applyNumberFormat="1" applyFont="1"/>
    <xf numFmtId="0" fontId="2" fillId="0" borderId="6" xfId="0" applyFont="1" applyBorder="1" applyAlignment="1">
      <alignment horizontal="center" wrapText="1"/>
    </xf>
    <xf numFmtId="168" fontId="2" fillId="5" borderId="1" xfId="2" applyNumberFormat="1" applyFont="1" applyFill="1" applyBorder="1" applyAlignment="1">
      <alignment vertical="center"/>
    </xf>
    <xf numFmtId="9" fontId="2" fillId="5" borderId="1" xfId="1" applyFont="1" applyFill="1" applyBorder="1" applyAlignment="1">
      <alignment vertical="center"/>
    </xf>
    <xf numFmtId="9" fontId="2" fillId="4" borderId="13" xfId="1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2" fontId="2" fillId="0" borderId="1" xfId="0" applyNumberFormat="1" applyFont="1" applyBorder="1"/>
    <xf numFmtId="0" fontId="2" fillId="5" borderId="1" xfId="0" applyFont="1" applyFill="1" applyBorder="1"/>
    <xf numFmtId="168" fontId="1" fillId="5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164" fontId="5" fillId="0" borderId="1" xfId="2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164" fontId="8" fillId="0" borderId="1" xfId="2" applyFont="1" applyBorder="1"/>
    <xf numFmtId="0" fontId="2" fillId="0" borderId="1" xfId="0" applyFont="1" applyBorder="1" applyAlignment="1">
      <alignment vertical="center" wrapText="1"/>
    </xf>
    <xf numFmtId="0" fontId="22" fillId="6" borderId="1" xfId="0" applyFont="1" applyFill="1" applyBorder="1"/>
    <xf numFmtId="0" fontId="0" fillId="6" borderId="22" xfId="0" applyFill="1" applyBorder="1"/>
    <xf numFmtId="0" fontId="0" fillId="6" borderId="23" xfId="0" applyFill="1" applyBorder="1"/>
    <xf numFmtId="0" fontId="0" fillId="6" borderId="0" xfId="0" applyFill="1"/>
    <xf numFmtId="0" fontId="0" fillId="7" borderId="0" xfId="0" applyFill="1"/>
    <xf numFmtId="0" fontId="26" fillId="7" borderId="0" xfId="0" applyFont="1" applyFill="1"/>
    <xf numFmtId="0" fontId="27" fillId="7" borderId="0" xfId="0" applyFont="1" applyFill="1"/>
    <xf numFmtId="0" fontId="17" fillId="8" borderId="17" xfId="0" applyFont="1" applyFill="1" applyBorder="1"/>
    <xf numFmtId="0" fontId="0" fillId="6" borderId="29" xfId="0" applyFill="1" applyBorder="1"/>
    <xf numFmtId="0" fontId="0" fillId="6" borderId="30" xfId="0" applyFill="1" applyBorder="1"/>
    <xf numFmtId="0" fontId="0" fillId="6" borderId="31" xfId="0" applyFill="1" applyBorder="1"/>
    <xf numFmtId="0" fontId="17" fillId="8" borderId="32" xfId="0" applyFont="1" applyFill="1" applyBorder="1"/>
    <xf numFmtId="0" fontId="18" fillId="8" borderId="35" xfId="0" applyFont="1" applyFill="1" applyBorder="1"/>
    <xf numFmtId="0" fontId="17" fillId="8" borderId="35" xfId="0" applyFont="1" applyFill="1" applyBorder="1"/>
    <xf numFmtId="0" fontId="17" fillId="8" borderId="18" xfId="0" applyFont="1" applyFill="1" applyBorder="1"/>
    <xf numFmtId="0" fontId="17" fillId="8" borderId="19" xfId="0" applyFont="1" applyFill="1" applyBorder="1"/>
    <xf numFmtId="0" fontId="1" fillId="7" borderId="0" xfId="0" applyFont="1" applyFill="1"/>
    <xf numFmtId="0" fontId="28" fillId="6" borderId="24" xfId="0" applyFont="1" applyFill="1" applyBorder="1"/>
    <xf numFmtId="0" fontId="28" fillId="6" borderId="0" xfId="0" applyFont="1" applyFill="1"/>
    <xf numFmtId="0" fontId="28" fillId="6" borderId="25" xfId="0" applyFont="1" applyFill="1" applyBorder="1"/>
    <xf numFmtId="0" fontId="28" fillId="6" borderId="26" xfId="0" applyFont="1" applyFill="1" applyBorder="1"/>
    <xf numFmtId="0" fontId="28" fillId="6" borderId="27" xfId="0" applyFont="1" applyFill="1" applyBorder="1"/>
    <xf numFmtId="0" fontId="28" fillId="6" borderId="28" xfId="0" applyFont="1" applyFill="1" applyBorder="1"/>
    <xf numFmtId="0" fontId="24" fillId="7" borderId="0" xfId="0" applyFont="1" applyFill="1"/>
    <xf numFmtId="0" fontId="0" fillId="6" borderId="41" xfId="0" applyFill="1" applyBorder="1"/>
    <xf numFmtId="0" fontId="0" fillId="6" borderId="42" xfId="0" applyFill="1" applyBorder="1"/>
    <xf numFmtId="0" fontId="28" fillId="6" borderId="43" xfId="0" applyFont="1" applyFill="1" applyBorder="1"/>
    <xf numFmtId="0" fontId="28" fillId="6" borderId="44" xfId="0" applyFont="1" applyFill="1" applyBorder="1"/>
    <xf numFmtId="0" fontId="29" fillId="6" borderId="43" xfId="0" applyFont="1" applyFill="1" applyBorder="1"/>
    <xf numFmtId="0" fontId="0" fillId="6" borderId="44" xfId="0" applyFill="1" applyBorder="1"/>
    <xf numFmtId="0" fontId="0" fillId="6" borderId="45" xfId="0" applyFill="1" applyBorder="1"/>
    <xf numFmtId="0" fontId="0" fillId="6" borderId="46" xfId="0" applyFill="1" applyBorder="1"/>
    <xf numFmtId="0" fontId="0" fillId="6" borderId="47" xfId="0" applyFill="1" applyBorder="1"/>
    <xf numFmtId="0" fontId="19" fillId="7" borderId="0" xfId="0" applyFont="1" applyFill="1"/>
    <xf numFmtId="0" fontId="20" fillId="7" borderId="0" xfId="0" applyFont="1" applyFill="1"/>
    <xf numFmtId="0" fontId="21" fillId="7" borderId="0" xfId="0" applyFont="1" applyFill="1"/>
    <xf numFmtId="0" fontId="19" fillId="6" borderId="1" xfId="0" applyFont="1" applyFill="1" applyBorder="1"/>
    <xf numFmtId="0" fontId="22" fillId="8" borderId="7" xfId="0" applyFont="1" applyFill="1" applyBorder="1"/>
    <xf numFmtId="0" fontId="22" fillId="8" borderId="14" xfId="0" applyFont="1" applyFill="1" applyBorder="1"/>
    <xf numFmtId="0" fontId="20" fillId="8" borderId="8" xfId="0" applyFont="1" applyFill="1" applyBorder="1"/>
    <xf numFmtId="0" fontId="19" fillId="9" borderId="0" xfId="0" applyFont="1" applyFill="1"/>
    <xf numFmtId="0" fontId="22" fillId="8" borderId="48" xfId="0" applyFont="1" applyFill="1" applyBorder="1"/>
    <xf numFmtId="0" fontId="22" fillId="8" borderId="0" xfId="0" applyFont="1" applyFill="1"/>
    <xf numFmtId="0" fontId="20" fillId="8" borderId="49" xfId="0" applyFont="1" applyFill="1" applyBorder="1"/>
    <xf numFmtId="0" fontId="22" fillId="7" borderId="0" xfId="0" applyFont="1" applyFill="1"/>
    <xf numFmtId="0" fontId="20" fillId="8" borderId="48" xfId="0" applyFont="1" applyFill="1" applyBorder="1"/>
    <xf numFmtId="0" fontId="22" fillId="8" borderId="15" xfId="0" applyFont="1" applyFill="1" applyBorder="1"/>
    <xf numFmtId="0" fontId="22" fillId="8" borderId="3" xfId="0" applyFont="1" applyFill="1" applyBorder="1"/>
    <xf numFmtId="0" fontId="20" fillId="8" borderId="16" xfId="0" applyFont="1" applyFill="1" applyBorder="1"/>
    <xf numFmtId="0" fontId="23" fillId="7" borderId="0" xfId="0" applyFont="1" applyFill="1"/>
    <xf numFmtId="0" fontId="23" fillId="5" borderId="1" xfId="0" applyFont="1" applyFill="1" applyBorder="1"/>
    <xf numFmtId="0" fontId="23" fillId="5" borderId="1" xfId="0" applyFont="1" applyFill="1" applyBorder="1" applyAlignment="1">
      <alignment horizontal="center"/>
    </xf>
    <xf numFmtId="0" fontId="22" fillId="8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3" fillId="8" borderId="1" xfId="0" applyFont="1" applyFill="1" applyBorder="1"/>
    <xf numFmtId="0" fontId="23" fillId="7" borderId="14" xfId="0" applyFont="1" applyFill="1" applyBorder="1"/>
    <xf numFmtId="0" fontId="23" fillId="5" borderId="2" xfId="0" applyFont="1" applyFill="1" applyBorder="1"/>
    <xf numFmtId="0" fontId="20" fillId="5" borderId="5" xfId="0" applyFont="1" applyFill="1" applyBorder="1"/>
    <xf numFmtId="0" fontId="22" fillId="8" borderId="20" xfId="0" applyFont="1" applyFill="1" applyBorder="1"/>
    <xf numFmtId="0" fontId="20" fillId="6" borderId="1" xfId="0" applyFont="1" applyFill="1" applyBorder="1"/>
    <xf numFmtId="0" fontId="22" fillId="8" borderId="1" xfId="0" applyFont="1" applyFill="1" applyBorder="1"/>
    <xf numFmtId="0" fontId="20" fillId="6" borderId="20" xfId="0" applyFont="1" applyFill="1" applyBorder="1"/>
    <xf numFmtId="0" fontId="22" fillId="8" borderId="2" xfId="0" applyFont="1" applyFill="1" applyBorder="1"/>
    <xf numFmtId="0" fontId="22" fillId="7" borderId="4" xfId="0" applyFont="1" applyFill="1" applyBorder="1"/>
    <xf numFmtId="0" fontId="22" fillId="8" borderId="6" xfId="0" applyFont="1" applyFill="1" applyBorder="1"/>
    <xf numFmtId="0" fontId="20" fillId="6" borderId="6" xfId="0" applyFont="1" applyFill="1" applyBorder="1"/>
    <xf numFmtId="0" fontId="33" fillId="7" borderId="0" xfId="0" applyFont="1" applyFill="1" applyAlignment="1">
      <alignment horizontal="left"/>
    </xf>
    <xf numFmtId="0" fontId="34" fillId="7" borderId="0" xfId="0" applyFont="1" applyFill="1"/>
    <xf numFmtId="0" fontId="12" fillId="8" borderId="1" xfId="3" applyFont="1" applyFill="1" applyBorder="1" applyAlignment="1">
      <alignment horizontal="right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/>
    <xf numFmtId="165" fontId="2" fillId="10" borderId="2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vertical="center" wrapText="1"/>
    </xf>
    <xf numFmtId="167" fontId="13" fillId="10" borderId="1" xfId="4" applyNumberFormat="1" applyFill="1" applyBorder="1" applyAlignment="1" applyProtection="1">
      <alignment horizontal="right"/>
      <protection locked="0"/>
    </xf>
    <xf numFmtId="0" fontId="11" fillId="10" borderId="1" xfId="3" applyFill="1" applyBorder="1" applyProtection="1">
      <protection locked="0"/>
    </xf>
    <xf numFmtId="167" fontId="13" fillId="10" borderId="1" xfId="4" applyNumberFormat="1" applyFill="1" applyBorder="1" applyProtection="1">
      <protection locked="0"/>
    </xf>
    <xf numFmtId="0" fontId="2" fillId="10" borderId="1" xfId="0" applyFont="1" applyFill="1" applyBorder="1" applyAlignment="1">
      <alignment vertical="center"/>
    </xf>
    <xf numFmtId="0" fontId="2" fillId="10" borderId="2" xfId="0" applyFont="1" applyFill="1" applyBorder="1" applyAlignment="1">
      <alignment vertical="center" wrapText="1"/>
    </xf>
    <xf numFmtId="167" fontId="35" fillId="0" borderId="10" xfId="4" applyNumberFormat="1" applyFont="1" applyBorder="1" applyAlignment="1" applyProtection="1">
      <alignment horizontal="right"/>
      <protection locked="0"/>
    </xf>
    <xf numFmtId="167" fontId="35" fillId="0" borderId="11" xfId="4" applyNumberFormat="1" applyFont="1" applyBorder="1" applyAlignment="1" applyProtection="1">
      <alignment horizontal="right"/>
      <protection locked="0"/>
    </xf>
    <xf numFmtId="167" fontId="35" fillId="0" borderId="11" xfId="4" applyNumberFormat="1" applyFont="1" applyBorder="1" applyProtection="1">
      <protection locked="0"/>
    </xf>
    <xf numFmtId="167" fontId="35" fillId="0" borderId="12" xfId="4" applyNumberFormat="1" applyFont="1" applyBorder="1" applyAlignment="1" applyProtection="1">
      <alignment horizontal="right"/>
      <protection locked="0"/>
    </xf>
    <xf numFmtId="167" fontId="35" fillId="0" borderId="9" xfId="4" applyNumberFormat="1" applyFont="1" applyBorder="1" applyAlignment="1" applyProtection="1">
      <alignment horizontal="right"/>
      <protection locked="0"/>
    </xf>
    <xf numFmtId="167" fontId="35" fillId="0" borderId="9" xfId="4" applyNumberFormat="1" applyFont="1" applyBorder="1" applyProtection="1">
      <protection locked="0"/>
    </xf>
    <xf numFmtId="0" fontId="25" fillId="11" borderId="0" xfId="0" applyFont="1" applyFill="1"/>
    <xf numFmtId="0" fontId="0" fillId="11" borderId="0" xfId="0" applyFill="1"/>
    <xf numFmtId="0" fontId="36" fillId="2" borderId="1" xfId="0" applyFont="1" applyFill="1" applyBorder="1"/>
    <xf numFmtId="0" fontId="36" fillId="0" borderId="0" xfId="0" applyFont="1"/>
    <xf numFmtId="167" fontId="0" fillId="0" borderId="6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3" fillId="0" borderId="6" xfId="0" applyFont="1" applyBorder="1"/>
    <xf numFmtId="167" fontId="0" fillId="0" borderId="13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13" fillId="0" borderId="13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4" fontId="0" fillId="0" borderId="13" xfId="0" applyNumberFormat="1" applyBorder="1"/>
    <xf numFmtId="0" fontId="37" fillId="6" borderId="21" xfId="0" applyFont="1" applyFill="1" applyBorder="1"/>
    <xf numFmtId="0" fontId="37" fillId="6" borderId="40" xfId="0" applyFont="1" applyFill="1" applyBorder="1"/>
    <xf numFmtId="0" fontId="0" fillId="6" borderId="37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165" fontId="0" fillId="10" borderId="2" xfId="0" applyNumberFormat="1" applyFill="1" applyBorder="1" applyAlignment="1">
      <alignment horizontal="center"/>
    </xf>
    <xf numFmtId="165" fontId="0" fillId="10" borderId="5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</cellXfs>
  <cellStyles count="6">
    <cellStyle name="Hyperkobling 2" xfId="5" xr:uid="{00000000-0005-0000-0000-000000000000}"/>
    <cellStyle name="Komma" xfId="2" builtinId="3"/>
    <cellStyle name="Normal" xfId="0" builtinId="0"/>
    <cellStyle name="Normal 2" xfId="3" xr:uid="{00000000-0005-0000-0000-000003000000}"/>
    <cellStyle name="Normal 3" xfId="4" xr:uid="{00000000-0005-0000-0000-000004000000}"/>
    <cellStyle name="Pros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FFFF99"/>
      <color rgb="FF33CC33"/>
      <color rgb="FFFF0000"/>
      <color rgb="FFFF0066"/>
      <color rgb="FFFF66FF"/>
      <color rgb="FF00CC99"/>
      <color rgb="FF0000FF"/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Relative avvik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7753613096785731E-2"/>
          <c:y val="6.5811258492699143E-2"/>
          <c:w val="0.71382409193047658"/>
          <c:h val="0.87463280593544213"/>
        </c:manualLayout>
      </c:layout>
      <c:lineChart>
        <c:grouping val="standard"/>
        <c:varyColors val="0"/>
        <c:ser>
          <c:idx val="0"/>
          <c:order val="0"/>
          <c:tx>
            <c:strRef>
              <c:f>Data!$AG$3:$AG$4</c:f>
              <c:strCache>
                <c:ptCount val="2"/>
                <c:pt idx="0">
                  <c:v>1</c:v>
                </c:pt>
                <c:pt idx="1">
                  <c:v> 8.8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Data!$AG$5:$AG$11</c:f>
              <c:numCache>
                <c:formatCode>0%</c:formatCode>
                <c:ptCount val="7"/>
                <c:pt idx="0">
                  <c:v>4.5454545454544082E-3</c:v>
                </c:pt>
                <c:pt idx="1">
                  <c:v>-1.2500000000000178E-2</c:v>
                </c:pt>
                <c:pt idx="2">
                  <c:v>-3.9772727272727404E-2</c:v>
                </c:pt>
                <c:pt idx="3">
                  <c:v>-0.1431818181818183</c:v>
                </c:pt>
                <c:pt idx="4">
                  <c:v>-4.8863636363636553E-2</c:v>
                </c:pt>
                <c:pt idx="5">
                  <c:v>-0.21704545454545465</c:v>
                </c:pt>
                <c:pt idx="6">
                  <c:v>-0.7488636363636364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5-482F-A475-D628653EBA61}"/>
            </c:ext>
          </c:extLst>
        </c:ser>
        <c:ser>
          <c:idx val="1"/>
          <c:order val="1"/>
          <c:tx>
            <c:strRef>
              <c:f>Data!$AH$3:$AH$4</c:f>
              <c:strCache>
                <c:ptCount val="2"/>
                <c:pt idx="0">
                  <c:v>2</c:v>
                </c:pt>
                <c:pt idx="1">
                  <c:v> 6.2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Data!$AH$5:$AH$11</c:f>
              <c:numCache>
                <c:formatCode>0%</c:formatCode>
                <c:ptCount val="7"/>
                <c:pt idx="0">
                  <c:v>-2.0900321543408373E-2</c:v>
                </c:pt>
                <c:pt idx="1">
                  <c:v>-1.607717041800627E-3</c:v>
                </c:pt>
                <c:pt idx="2">
                  <c:v>0</c:v>
                </c:pt>
                <c:pt idx="3">
                  <c:v>-0.16559485530546614</c:v>
                </c:pt>
                <c:pt idx="4">
                  <c:v>-0.5</c:v>
                </c:pt>
                <c:pt idx="5">
                  <c:v>-0.68327974276527326</c:v>
                </c:pt>
                <c:pt idx="6">
                  <c:v>-0.83279742765273312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5-482F-A475-D628653EBA61}"/>
            </c:ext>
          </c:extLst>
        </c:ser>
        <c:ser>
          <c:idx val="2"/>
          <c:order val="2"/>
          <c:tx>
            <c:strRef>
              <c:f>Data!$AI$3:$AI$4</c:f>
              <c:strCache>
                <c:ptCount val="2"/>
                <c:pt idx="0">
                  <c:v>3</c:v>
                </c:pt>
                <c:pt idx="1">
                  <c:v> 4.8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Data!$AI$5:$AI$11</c:f>
              <c:numCache>
                <c:formatCode>0%</c:formatCode>
                <c:ptCount val="7"/>
                <c:pt idx="0">
                  <c:v>-6.2893081761005165E-3</c:v>
                </c:pt>
                <c:pt idx="1">
                  <c:v>-6.2893081761005165E-3</c:v>
                </c:pt>
                <c:pt idx="2">
                  <c:v>-1.8867924528301883E-2</c:v>
                </c:pt>
                <c:pt idx="3">
                  <c:v>-0.21383647798742134</c:v>
                </c:pt>
                <c:pt idx="4">
                  <c:v>-0.35220125786163514</c:v>
                </c:pt>
                <c:pt idx="5">
                  <c:v>-0.64779874213836475</c:v>
                </c:pt>
                <c:pt idx="6">
                  <c:v>-0.75052410901467503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65-482F-A475-D628653EBA61}"/>
            </c:ext>
          </c:extLst>
        </c:ser>
        <c:ser>
          <c:idx val="3"/>
          <c:order val="3"/>
          <c:tx>
            <c:strRef>
              <c:f>Data!$AJ$3:$AJ$4</c:f>
              <c:strCache>
                <c:ptCount val="2"/>
                <c:pt idx="0">
                  <c:v>4</c:v>
                </c:pt>
                <c:pt idx="1">
                  <c:v> 14.4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Data!$AJ$5:$AJ$11</c:f>
              <c:numCache>
                <c:formatCode>0%</c:formatCode>
                <c:ptCount val="7"/>
                <c:pt idx="0">
                  <c:v>-7.3611111111111183E-2</c:v>
                </c:pt>
                <c:pt idx="1">
                  <c:v>-3.2638888888888884E-2</c:v>
                </c:pt>
                <c:pt idx="2">
                  <c:v>-4.7916666666666607E-2</c:v>
                </c:pt>
                <c:pt idx="3">
                  <c:v>-0.1333333333333333</c:v>
                </c:pt>
                <c:pt idx="4">
                  <c:v>-0.55138888888888893</c:v>
                </c:pt>
                <c:pt idx="5">
                  <c:v>-0.42361111111111105</c:v>
                </c:pt>
                <c:pt idx="6">
                  <c:v>-0.72638888888888897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65-482F-A475-D628653EBA61}"/>
            </c:ext>
          </c:extLst>
        </c:ser>
        <c:ser>
          <c:idx val="4"/>
          <c:order val="4"/>
          <c:tx>
            <c:strRef>
              <c:f>Data!$AK$3:$AK$4</c:f>
              <c:strCache>
                <c:ptCount val="2"/>
                <c:pt idx="0">
                  <c:v>5</c:v>
                </c:pt>
                <c:pt idx="1">
                  <c:v> 4.2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Data!$AK$5:$AK$11</c:f>
              <c:numCache>
                <c:formatCode>0%</c:formatCode>
                <c:ptCount val="7"/>
                <c:pt idx="0">
                  <c:v>9.4562647754135032E-3</c:v>
                </c:pt>
                <c:pt idx="1">
                  <c:v>1.1820330969267046E-2</c:v>
                </c:pt>
                <c:pt idx="2">
                  <c:v>-2.6004728132387744E-2</c:v>
                </c:pt>
                <c:pt idx="3">
                  <c:v>-0.26004728132387722</c:v>
                </c:pt>
                <c:pt idx="4">
                  <c:v>-0.4420803782505911</c:v>
                </c:pt>
                <c:pt idx="5">
                  <c:v>-0.69976359338061467</c:v>
                </c:pt>
                <c:pt idx="6">
                  <c:v>-0.72104018912529555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65-482F-A475-D628653EBA61}"/>
            </c:ext>
          </c:extLst>
        </c:ser>
        <c:ser>
          <c:idx val="5"/>
          <c:order val="5"/>
          <c:tx>
            <c:strRef>
              <c:f>Data!$AL$3:$AL$4</c:f>
              <c:strCache>
                <c:ptCount val="2"/>
                <c:pt idx="0">
                  <c:v>6</c:v>
                </c:pt>
                <c:pt idx="1">
                  <c:v> 22.8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Data!$AL$5:$AL$11</c:f>
              <c:numCache>
                <c:formatCode>0%</c:formatCode>
                <c:ptCount val="7"/>
                <c:pt idx="0">
                  <c:v>-2.6327336551118519E-3</c:v>
                </c:pt>
                <c:pt idx="1">
                  <c:v>-3.6858271171566481E-2</c:v>
                </c:pt>
                <c:pt idx="2">
                  <c:v>-9.2145677928916148E-2</c:v>
                </c:pt>
                <c:pt idx="3">
                  <c:v>-0.22509872751206661</c:v>
                </c:pt>
                <c:pt idx="4">
                  <c:v>-0.59148749451513816</c:v>
                </c:pt>
                <c:pt idx="5">
                  <c:v>-0.69986836331724445</c:v>
                </c:pt>
                <c:pt idx="6">
                  <c:v>-0.88196577446248359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65-482F-A475-D628653EBA61}"/>
            </c:ext>
          </c:extLst>
        </c:ser>
        <c:ser>
          <c:idx val="6"/>
          <c:order val="6"/>
          <c:tx>
            <c:strRef>
              <c:f>Data!$AM$3:$AM$4</c:f>
              <c:strCache>
                <c:ptCount val="2"/>
                <c:pt idx="0">
                  <c:v>7</c:v>
                </c:pt>
                <c:pt idx="1">
                  <c:v> 5.6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Data!$AM$5:$AM$11</c:f>
              <c:numCache>
                <c:formatCode>0%</c:formatCode>
                <c:ptCount val="7"/>
                <c:pt idx="0">
                  <c:v>-3.5778175313058158E-3</c:v>
                </c:pt>
                <c:pt idx="1">
                  <c:v>-2.146690518783545E-2</c:v>
                </c:pt>
                <c:pt idx="2">
                  <c:v>-2.8622540250447304E-2</c:v>
                </c:pt>
                <c:pt idx="3">
                  <c:v>-1.4311270125223596E-2</c:v>
                </c:pt>
                <c:pt idx="4">
                  <c:v>-0.45080500894454389</c:v>
                </c:pt>
                <c:pt idx="5">
                  <c:v>-0.55813953488372081</c:v>
                </c:pt>
                <c:pt idx="6">
                  <c:v>-0.64758497316636854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65-482F-A475-D628653EBA61}"/>
            </c:ext>
          </c:extLst>
        </c:ser>
        <c:ser>
          <c:idx val="7"/>
          <c:order val="7"/>
          <c:tx>
            <c:strRef>
              <c:f>Data!$AN$3:$AN$4</c:f>
              <c:strCache>
                <c:ptCount val="2"/>
                <c:pt idx="0">
                  <c:v>8</c:v>
                </c:pt>
                <c:pt idx="1">
                  <c:v> 9.4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Data!$AN$5:$AN$11</c:f>
              <c:numCache>
                <c:formatCode>0%</c:formatCode>
                <c:ptCount val="7"/>
                <c:pt idx="0">
                  <c:v>-7.4706510138738969E-3</c:v>
                </c:pt>
                <c:pt idx="1">
                  <c:v>-1.3874066168623189E-2</c:v>
                </c:pt>
                <c:pt idx="2">
                  <c:v>-1.1739594450373425E-2</c:v>
                </c:pt>
                <c:pt idx="3">
                  <c:v>-5.2294557097118277E-2</c:v>
                </c:pt>
                <c:pt idx="4">
                  <c:v>-0.41408751334044813</c:v>
                </c:pt>
                <c:pt idx="5">
                  <c:v>-0.12913553895410879</c:v>
                </c:pt>
                <c:pt idx="6">
                  <c:v>-0.80683030949839907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65-482F-A475-D628653EBA61}"/>
            </c:ext>
          </c:extLst>
        </c:ser>
        <c:ser>
          <c:idx val="8"/>
          <c:order val="8"/>
          <c:tx>
            <c:strRef>
              <c:f>Data!$AO$3:$AO$4</c:f>
              <c:strCache>
                <c:ptCount val="2"/>
                <c:pt idx="0">
                  <c:v>9</c:v>
                </c:pt>
                <c:pt idx="1">
                  <c:v> 39.6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Data!$AO$5:$AO$11</c:f>
              <c:numCache>
                <c:formatCode>0%</c:formatCode>
                <c:ptCount val="7"/>
                <c:pt idx="0">
                  <c:v>4.0414246021722722E-3</c:v>
                </c:pt>
                <c:pt idx="1">
                  <c:v>-3.2583985855014097E-2</c:v>
                </c:pt>
                <c:pt idx="2">
                  <c:v>-2.9805506441020646E-2</c:v>
                </c:pt>
                <c:pt idx="3">
                  <c:v>-0.21394291487749439</c:v>
                </c:pt>
                <c:pt idx="4">
                  <c:v>-0.38949229603435209</c:v>
                </c:pt>
                <c:pt idx="5">
                  <c:v>-0.43824198029805517</c:v>
                </c:pt>
                <c:pt idx="6">
                  <c:v>-0.7509472088911342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65-482F-A475-D628653EBA61}"/>
            </c:ext>
          </c:extLst>
        </c:ser>
        <c:ser>
          <c:idx val="9"/>
          <c:order val="9"/>
          <c:tx>
            <c:strRef>
              <c:f>Data!$AP$3:$AP$4</c:f>
              <c:strCache>
                <c:ptCount val="2"/>
                <c:pt idx="0">
                  <c:v>10</c:v>
                </c:pt>
                <c:pt idx="1">
                  <c:v> 3.7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Data!$AP$5:$AP$11</c:f>
              <c:numCache>
                <c:formatCode>0%</c:formatCode>
                <c:ptCount val="7"/>
                <c:pt idx="0">
                  <c:v>2.4128686327077764E-2</c:v>
                </c:pt>
                <c:pt idx="1">
                  <c:v>2.6809651474530849E-3</c:v>
                </c:pt>
                <c:pt idx="2">
                  <c:v>-2.4128686327077764E-2</c:v>
                </c:pt>
                <c:pt idx="3">
                  <c:v>-0.25737265415549593</c:v>
                </c:pt>
                <c:pt idx="4">
                  <c:v>-0.5630026809651475</c:v>
                </c:pt>
                <c:pt idx="5">
                  <c:v>-0.76916890080428957</c:v>
                </c:pt>
                <c:pt idx="6">
                  <c:v>-0.80536193029490621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65-482F-A475-D628653EBA61}"/>
            </c:ext>
          </c:extLst>
        </c:ser>
        <c:ser>
          <c:idx val="10"/>
          <c:order val="10"/>
          <c:tx>
            <c:strRef>
              <c:f>Data!$AQ$3:$AQ$4</c:f>
              <c:strCache>
                <c:ptCount val="2"/>
                <c:pt idx="0">
                  <c:v>11</c:v>
                </c:pt>
                <c:pt idx="1">
                  <c:v> 11.0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Data!$AQ$5:$AQ$11</c:f>
              <c:numCache>
                <c:formatCode>0%</c:formatCode>
                <c:ptCount val="7"/>
                <c:pt idx="0">
                  <c:v>3.6363636363636376E-2</c:v>
                </c:pt>
                <c:pt idx="1">
                  <c:v>0</c:v>
                </c:pt>
                <c:pt idx="2">
                  <c:v>-0.15454545454545443</c:v>
                </c:pt>
                <c:pt idx="3">
                  <c:v>-0.13636363636363635</c:v>
                </c:pt>
                <c:pt idx="4">
                  <c:v>-0.42097363636363638</c:v>
                </c:pt>
                <c:pt idx="5">
                  <c:v>-0.4485981818181819</c:v>
                </c:pt>
                <c:pt idx="6">
                  <c:v>-0.78391818181818185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65-482F-A475-D628653EBA61}"/>
            </c:ext>
          </c:extLst>
        </c:ser>
        <c:ser>
          <c:idx val="11"/>
          <c:order val="11"/>
          <c:tx>
            <c:strRef>
              <c:f>Data!$AR$3:$AR$4</c:f>
              <c:strCache>
                <c:ptCount val="2"/>
                <c:pt idx="0">
                  <c:v>12</c:v>
                </c:pt>
                <c:pt idx="1">
                  <c:v> 13.0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Data!$AR$5:$AR$11</c:f>
              <c:numCache>
                <c:formatCode>0%</c:formatCode>
                <c:ptCount val="7"/>
                <c:pt idx="0">
                  <c:v>-3.0769230769230771E-2</c:v>
                </c:pt>
                <c:pt idx="1">
                  <c:v>-7.6923076923076872E-2</c:v>
                </c:pt>
                <c:pt idx="2">
                  <c:v>-6.9230769230769207E-2</c:v>
                </c:pt>
                <c:pt idx="3">
                  <c:v>-0.10000000000000009</c:v>
                </c:pt>
                <c:pt idx="4">
                  <c:v>-0.4836315384615385</c:v>
                </c:pt>
                <c:pt idx="5">
                  <c:v>-0.42239692307692311</c:v>
                </c:pt>
                <c:pt idx="6">
                  <c:v>-0.77590000000000003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65-482F-A475-D628653EBA61}"/>
            </c:ext>
          </c:extLst>
        </c:ser>
        <c:ser>
          <c:idx val="12"/>
          <c:order val="12"/>
          <c:tx>
            <c:strRef>
              <c:f>Data!$AS$3:$AS$4</c:f>
              <c:strCache>
                <c:ptCount val="2"/>
                <c:pt idx="0">
                  <c:v>13</c:v>
                </c:pt>
                <c:pt idx="1">
                  <c:v> 15.0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Data!$AS$5:$AS$11</c:f>
              <c:numCache>
                <c:formatCode>0%</c:formatCode>
                <c:ptCount val="7"/>
                <c:pt idx="0">
                  <c:v>-0.16000000000000003</c:v>
                </c:pt>
                <c:pt idx="1">
                  <c:v>-0.18666666666666676</c:v>
                </c:pt>
                <c:pt idx="2">
                  <c:v>-0.19999999999999996</c:v>
                </c:pt>
                <c:pt idx="3">
                  <c:v>-0.25333333333333341</c:v>
                </c:pt>
                <c:pt idx="4">
                  <c:v>-0.48433733333333329</c:v>
                </c:pt>
                <c:pt idx="5">
                  <c:v>-0.45430400000000004</c:v>
                </c:pt>
                <c:pt idx="6">
                  <c:v>-0.78229199999999999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65-482F-A475-D628653EBA61}"/>
            </c:ext>
          </c:extLst>
        </c:ser>
        <c:ser>
          <c:idx val="13"/>
          <c:order val="13"/>
          <c:tx>
            <c:strRef>
              <c:f>Data!$AT$3:$AT$4</c:f>
              <c:strCache>
                <c:ptCount val="2"/>
                <c:pt idx="0">
                  <c:v>14</c:v>
                </c:pt>
                <c:pt idx="1">
                  <c:v> 17.0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Data!$AT$5:$AT$11</c:f>
              <c:numCache>
                <c:formatCode>0%</c:formatCode>
                <c:ptCount val="7"/>
                <c:pt idx="0">
                  <c:v>0</c:v>
                </c:pt>
                <c:pt idx="1">
                  <c:v>-2.9411764705882359E-2</c:v>
                </c:pt>
                <c:pt idx="2">
                  <c:v>-0.11764705882352944</c:v>
                </c:pt>
                <c:pt idx="3">
                  <c:v>-0.12352941176470589</c:v>
                </c:pt>
                <c:pt idx="4">
                  <c:v>-0.41508</c:v>
                </c:pt>
                <c:pt idx="5">
                  <c:v>-0.56430647058823524</c:v>
                </c:pt>
                <c:pt idx="6">
                  <c:v>-0.75395999999999996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765-482F-A475-D628653EBA61}"/>
            </c:ext>
          </c:extLst>
        </c:ser>
        <c:ser>
          <c:idx val="14"/>
          <c:order val="14"/>
          <c:tx>
            <c:strRef>
              <c:f>Data!$AU$3:$AU$4</c:f>
              <c:strCache>
                <c:ptCount val="2"/>
                <c:pt idx="0">
                  <c:v>15</c:v>
                </c:pt>
                <c:pt idx="1">
                  <c:v> 19.0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Data!$AU$5:$AU$11</c:f>
              <c:numCache>
                <c:formatCode>0%</c:formatCode>
                <c:ptCount val="7"/>
                <c:pt idx="0">
                  <c:v>-3.6842105263157898E-2</c:v>
                </c:pt>
                <c:pt idx="1">
                  <c:v>-0.10526315789473684</c:v>
                </c:pt>
                <c:pt idx="2">
                  <c:v>-0.15789473684210531</c:v>
                </c:pt>
                <c:pt idx="3">
                  <c:v>-0.1947368421052631</c:v>
                </c:pt>
                <c:pt idx="4">
                  <c:v>-0.51029368421052634</c:v>
                </c:pt>
                <c:pt idx="5">
                  <c:v>-0.49682263157894735</c:v>
                </c:pt>
                <c:pt idx="6">
                  <c:v>-0.78698421052631584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65-482F-A475-D628653EBA61}"/>
            </c:ext>
          </c:extLst>
        </c:ser>
        <c:ser>
          <c:idx val="15"/>
          <c:order val="15"/>
          <c:tx>
            <c:strRef>
              <c:f>Data!$AV$3:$AV$4</c:f>
              <c:strCache>
                <c:ptCount val="2"/>
                <c:pt idx="0">
                  <c:v>16</c:v>
                </c:pt>
                <c:pt idx="1">
                  <c:v> 21.0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Data!$AV$5:$AV$11</c:f>
              <c:numCache>
                <c:formatCode>0%</c:formatCode>
                <c:ptCount val="7"/>
                <c:pt idx="0">
                  <c:v>-3.8095238095238182E-2</c:v>
                </c:pt>
                <c:pt idx="1">
                  <c:v>-0.11904761904761907</c:v>
                </c:pt>
                <c:pt idx="2">
                  <c:v>-0.1428571428571429</c:v>
                </c:pt>
                <c:pt idx="3">
                  <c:v>-0.16190476190476188</c:v>
                </c:pt>
                <c:pt idx="4">
                  <c:v>-0.40630952380952379</c:v>
                </c:pt>
                <c:pt idx="5">
                  <c:v>-0.48108095238095239</c:v>
                </c:pt>
                <c:pt idx="6">
                  <c:v>-0.79535380952380952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65-482F-A475-D628653EBA61}"/>
            </c:ext>
          </c:extLst>
        </c:ser>
        <c:ser>
          <c:idx val="16"/>
          <c:order val="16"/>
          <c:tx>
            <c:strRef>
              <c:f>Data!$AW$3:$AW$4</c:f>
              <c:strCache>
                <c:ptCount val="2"/>
                <c:pt idx="0">
                  <c:v>17</c:v>
                </c:pt>
                <c:pt idx="1">
                  <c:v> 23.0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Data!$AW$5:$AW$11</c:f>
              <c:numCache>
                <c:formatCode>0%</c:formatCode>
                <c:ptCount val="7"/>
                <c:pt idx="0">
                  <c:v>-4.3478260869565188E-2</c:v>
                </c:pt>
                <c:pt idx="1">
                  <c:v>-3.4782608695652195E-2</c:v>
                </c:pt>
                <c:pt idx="2">
                  <c:v>-0.12608695652173907</c:v>
                </c:pt>
                <c:pt idx="3">
                  <c:v>-0.16086956521739126</c:v>
                </c:pt>
                <c:pt idx="4">
                  <c:v>-0.45606086956521741</c:v>
                </c:pt>
                <c:pt idx="5">
                  <c:v>-0.45770869565217398</c:v>
                </c:pt>
                <c:pt idx="6">
                  <c:v>-0.76657652173913049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65-482F-A475-D628653EBA61}"/>
            </c:ext>
          </c:extLst>
        </c:ser>
        <c:ser>
          <c:idx val="17"/>
          <c:order val="17"/>
          <c:tx>
            <c:strRef>
              <c:f>Data!$AX$3:$AX$4</c:f>
              <c:strCache>
                <c:ptCount val="2"/>
                <c:pt idx="0">
                  <c:v>18</c:v>
                </c:pt>
                <c:pt idx="1">
                  <c:v> 25.0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Data!$AX$5:$AX$11</c:f>
              <c:numCache>
                <c:formatCode>0%</c:formatCode>
                <c:ptCount val="7"/>
                <c:pt idx="0">
                  <c:v>4.0000000000000036E-3</c:v>
                </c:pt>
                <c:pt idx="1">
                  <c:v>-4.0000000000000036E-3</c:v>
                </c:pt>
                <c:pt idx="2">
                  <c:v>-4.0000000000000036E-2</c:v>
                </c:pt>
                <c:pt idx="3">
                  <c:v>-0.21599999999999997</c:v>
                </c:pt>
                <c:pt idx="4">
                  <c:v>-0.420076</c:v>
                </c:pt>
                <c:pt idx="5">
                  <c:v>-0.48924000000000001</c:v>
                </c:pt>
                <c:pt idx="6">
                  <c:v>-0.7740108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65-482F-A475-D628653EBA61}"/>
            </c:ext>
          </c:extLst>
        </c:ser>
        <c:ser>
          <c:idx val="18"/>
          <c:order val="18"/>
          <c:tx>
            <c:strRef>
              <c:f>Data!$AY$3:$AY$4</c:f>
              <c:strCache>
                <c:ptCount val="2"/>
                <c:pt idx="0">
                  <c:v>19</c:v>
                </c:pt>
                <c:pt idx="1">
                  <c:v> 27.0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Data!$AY$5:$AY$11</c:f>
              <c:numCache>
                <c:formatCode>0%</c:formatCode>
                <c:ptCount val="7"/>
                <c:pt idx="0">
                  <c:v>-3.703703703703709E-2</c:v>
                </c:pt>
                <c:pt idx="1">
                  <c:v>-4.4444444444444398E-2</c:v>
                </c:pt>
                <c:pt idx="2">
                  <c:v>-6.6666666666666652E-2</c:v>
                </c:pt>
                <c:pt idx="3">
                  <c:v>-0.18518518518518523</c:v>
                </c:pt>
                <c:pt idx="4">
                  <c:v>-0.41681481481481475</c:v>
                </c:pt>
                <c:pt idx="5">
                  <c:v>-0.47739629629629632</c:v>
                </c:pt>
                <c:pt idx="6">
                  <c:v>-0.78013444444444446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65-482F-A475-D628653EBA61}"/>
            </c:ext>
          </c:extLst>
        </c:ser>
        <c:ser>
          <c:idx val="19"/>
          <c:order val="19"/>
          <c:tx>
            <c:strRef>
              <c:f>Data!$AZ$3:$AZ$4</c:f>
              <c:strCache>
                <c:ptCount val="2"/>
                <c:pt idx="0">
                  <c:v>20</c:v>
                </c:pt>
                <c:pt idx="1">
                  <c:v> 29.4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Data!$AZ$5:$AZ$11</c:f>
              <c:numCache>
                <c:formatCode>0%</c:formatCode>
                <c:ptCount val="7"/>
                <c:pt idx="0">
                  <c:v>-1.3605442176870652E-2</c:v>
                </c:pt>
                <c:pt idx="1">
                  <c:v>-3.0612244897959107E-2</c:v>
                </c:pt>
                <c:pt idx="2">
                  <c:v>-4.7619047619047561E-2</c:v>
                </c:pt>
                <c:pt idx="3">
                  <c:v>-0.25850340136054417</c:v>
                </c:pt>
                <c:pt idx="4">
                  <c:v>-0.44326530612244897</c:v>
                </c:pt>
                <c:pt idx="5">
                  <c:v>-0.50174149659863942</c:v>
                </c:pt>
                <c:pt idx="6">
                  <c:v>-0.77913979591836735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765-482F-A475-D628653EBA61}"/>
            </c:ext>
          </c:extLst>
        </c:ser>
        <c:ser>
          <c:idx val="20"/>
          <c:order val="20"/>
          <c:tx>
            <c:strRef>
              <c:f>Data!$BA$3:$BA$4</c:f>
              <c:strCache>
                <c:ptCount val="2"/>
                <c:pt idx="0">
                  <c:v>TEa</c:v>
                </c:pt>
                <c:pt idx="1">
                  <c:v> 29.4 </c:v>
                </c:pt>
              </c:strCache>
            </c:strRef>
          </c:tx>
          <c:spPr>
            <a:ln w="285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Data!$BA$5:$BA$11</c:f>
              <c:numCache>
                <c:formatCode>0%</c:formatCode>
                <c:ptCount val="7"/>
                <c:pt idx="0">
                  <c:v>0.312</c:v>
                </c:pt>
                <c:pt idx="1">
                  <c:v>0.312</c:v>
                </c:pt>
                <c:pt idx="2">
                  <c:v>0.312</c:v>
                </c:pt>
                <c:pt idx="3">
                  <c:v>0.312</c:v>
                </c:pt>
                <c:pt idx="4">
                  <c:v>0.312</c:v>
                </c:pt>
                <c:pt idx="5">
                  <c:v>0.312</c:v>
                </c:pt>
                <c:pt idx="6">
                  <c:v>0.312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65-482F-A475-D628653EBA61}"/>
            </c:ext>
          </c:extLst>
        </c:ser>
        <c:ser>
          <c:idx val="21"/>
          <c:order val="21"/>
          <c:tx>
            <c:strRef>
              <c:f>Data!$BB$3:$BB$4</c:f>
              <c:strCache>
                <c:ptCount val="2"/>
                <c:pt idx="0">
                  <c:v>B</c:v>
                </c:pt>
                <c:pt idx="1">
                  <c:v> 29.4 </c:v>
                </c:pt>
              </c:strCache>
            </c:strRef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Data!$BB$5:$BB$11</c:f>
              <c:numCache>
                <c:formatCode>0%</c:formatCode>
                <c:ptCount val="7"/>
                <c:pt idx="0">
                  <c:v>0.16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65-482F-A475-D628653EBA61}"/>
            </c:ext>
          </c:extLst>
        </c:ser>
        <c:ser>
          <c:idx val="22"/>
          <c:order val="22"/>
          <c:tx>
            <c:strRef>
              <c:f>Data!$BC$3:$BC$4</c:f>
              <c:strCache>
                <c:ptCount val="2"/>
                <c:pt idx="0">
                  <c:v>-B</c:v>
                </c:pt>
                <c:pt idx="1">
                  <c:v> 29.4 </c:v>
                </c:pt>
              </c:strCache>
            </c:strRef>
          </c:tx>
          <c:spPr>
            <a:ln w="28575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Data!$BC$5:$BC$11</c:f>
              <c:numCache>
                <c:formatCode>0%</c:formatCode>
                <c:ptCount val="7"/>
                <c:pt idx="0">
                  <c:v>-0.16</c:v>
                </c:pt>
                <c:pt idx="1">
                  <c:v>-0.16</c:v>
                </c:pt>
                <c:pt idx="2">
                  <c:v>-0.16</c:v>
                </c:pt>
                <c:pt idx="3">
                  <c:v>-0.16</c:v>
                </c:pt>
                <c:pt idx="4">
                  <c:v>-0.16</c:v>
                </c:pt>
                <c:pt idx="5">
                  <c:v>-0.16</c:v>
                </c:pt>
                <c:pt idx="6">
                  <c:v>-0.16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65-482F-A475-D628653EBA61}"/>
            </c:ext>
          </c:extLst>
        </c:ser>
        <c:ser>
          <c:idx val="23"/>
          <c:order val="23"/>
          <c:tx>
            <c:strRef>
              <c:f>Data!$BD$3:$BD$4</c:f>
              <c:strCache>
                <c:ptCount val="2"/>
                <c:pt idx="0">
                  <c:v>-TEa</c:v>
                </c:pt>
                <c:pt idx="1">
                  <c:v> 29.4 </c:v>
                </c:pt>
              </c:strCache>
            </c:strRef>
          </c:tx>
          <c:spPr>
            <a:ln w="28575">
              <a:solidFill>
                <a:srgbClr val="C0504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Data!$BD$5:$BD$11</c:f>
              <c:numCache>
                <c:formatCode>0%</c:formatCode>
                <c:ptCount val="7"/>
                <c:pt idx="0">
                  <c:v>-0.312</c:v>
                </c:pt>
                <c:pt idx="1">
                  <c:v>-0.312</c:v>
                </c:pt>
                <c:pt idx="2">
                  <c:v>-0.312</c:v>
                </c:pt>
                <c:pt idx="3">
                  <c:v>-0.312</c:v>
                </c:pt>
                <c:pt idx="4">
                  <c:v>-0.312</c:v>
                </c:pt>
                <c:pt idx="5">
                  <c:v>-0.312</c:v>
                </c:pt>
                <c:pt idx="6">
                  <c:v>-0.312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65-482F-A475-D628653EBA61}"/>
            </c:ext>
          </c:extLst>
        </c:ser>
        <c:ser>
          <c:idx val="24"/>
          <c:order val="24"/>
          <c:tx>
            <c:strRef>
              <c:f>Data!$BE$3:$BE$4</c:f>
              <c:strCache>
                <c:ptCount val="2"/>
                <c:pt idx="0">
                  <c:v>M</c:v>
                </c:pt>
                <c:pt idx="1">
                  <c:v> 29.4 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Data!$BF$5:$BF$11</c:f>
                <c:numCache>
                  <c:formatCode>0%</c:formatCode>
                  <c:ptCount val="7"/>
                  <c:pt idx="0">
                    <c:v>1.9547700468274566E-2</c:v>
                  </c:pt>
                  <c:pt idx="1">
                    <c:v>2.2905692040419087E-2</c:v>
                  </c:pt>
                  <c:pt idx="2">
                    <c:v>2.7160939971512033E-2</c:v>
                  </c:pt>
                  <c:pt idx="3">
                    <c:v>3.1967044076214514E-2</c:v>
                  </c:pt>
                  <c:pt idx="4">
                    <c:v>5.1512740393606191E-2</c:v>
                  </c:pt>
                  <c:pt idx="5">
                    <c:v>7.2494158656527891E-2</c:v>
                  </c:pt>
                  <c:pt idx="6">
                    <c:v>2.1797571372043273E-2</c:v>
                  </c:pt>
                </c:numCache>
              </c:numRef>
            </c:plus>
            <c:minus>
              <c:numRef>
                <c:f>Data!$BF$5:$BF$11</c:f>
                <c:numCache>
                  <c:formatCode>0%</c:formatCode>
                  <c:ptCount val="7"/>
                  <c:pt idx="0">
                    <c:v>1.9547700468274566E-2</c:v>
                  </c:pt>
                  <c:pt idx="1">
                    <c:v>2.2905692040419087E-2</c:v>
                  </c:pt>
                  <c:pt idx="2">
                    <c:v>2.7160939971512033E-2</c:v>
                  </c:pt>
                  <c:pt idx="3">
                    <c:v>3.1967044076214514E-2</c:v>
                  </c:pt>
                  <c:pt idx="4">
                    <c:v>5.1512740393606191E-2</c:v>
                  </c:pt>
                  <c:pt idx="5">
                    <c:v>7.2494158656527891E-2</c:v>
                  </c:pt>
                  <c:pt idx="6">
                    <c:v>2.1797571372043273E-2</c:v>
                  </c:pt>
                </c:numCache>
              </c:numRef>
            </c:minus>
            <c:spPr>
              <a:ln w="254000">
                <a:solidFill>
                  <a:sysClr val="windowText" lastClr="000000">
                    <a:alpha val="19000"/>
                  </a:sysClr>
                </a:solidFill>
              </a:ln>
            </c:spPr>
          </c:errBars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Data!$BE$5:$BE$11</c:f>
              <c:numCache>
                <c:formatCode>0%</c:formatCode>
                <c:ptCount val="7"/>
                <c:pt idx="0">
                  <c:v>-1.9588689531412858E-2</c:v>
                </c:pt>
                <c:pt idx="1">
                  <c:v>-3.8723471482457347E-2</c:v>
                </c:pt>
                <c:pt idx="2">
                  <c:v>-7.2077594255218674E-2</c:v>
                </c:pt>
                <c:pt idx="3">
                  <c:v>-0.17347200135670682</c:v>
                </c:pt>
                <c:pt idx="4">
                  <c:v>-0.43801259309227103</c:v>
                </c:pt>
                <c:pt idx="5">
                  <c:v>-0.50298243050942937</c:v>
                </c:pt>
                <c:pt idx="6">
                  <c:v>-0.77252871056643846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65-482F-A475-D628653EB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130344"/>
        <c:axId val="308129560"/>
      </c:lineChart>
      <c:catAx>
        <c:axId val="308130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600"/>
            </a:pPr>
            <a:endParaRPr lang="nb-NO"/>
          </a:p>
        </c:txPr>
        <c:crossAx val="308129560"/>
        <c:crosses val="autoZero"/>
        <c:auto val="1"/>
        <c:lblAlgn val="ctr"/>
        <c:lblOffset val="100"/>
        <c:noMultiLvlLbl val="0"/>
      </c:catAx>
      <c:valAx>
        <c:axId val="3081295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nb-NO"/>
          </a:p>
        </c:txPr>
        <c:crossAx val="308130344"/>
        <c:crosses val="autoZero"/>
        <c:crossBetween val="between"/>
      </c:valAx>
    </c:plotArea>
    <c:legend>
      <c:legendPos val="r"/>
      <c:legendEntry>
        <c:idx val="22"/>
        <c:delete val="1"/>
      </c:legendEntry>
      <c:legendEntry>
        <c:idx val="23"/>
        <c:delete val="1"/>
      </c:legendEntry>
      <c:layout>
        <c:manualLayout>
          <c:xMode val="edge"/>
          <c:yMode val="edge"/>
          <c:x val="0.82544498575349234"/>
          <c:y val="2.2944410677408086E-2"/>
          <c:w val="0.16816618158012853"/>
          <c:h val="0.84095609652543046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Absolutte avvik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1865463317743617E-2"/>
          <c:y val="6.5097077460816832E-2"/>
          <c:w val="0.92590418386038176"/>
          <c:h val="0.87448229692800361"/>
        </c:manualLayout>
      </c:layout>
      <c:lineChart>
        <c:grouping val="standard"/>
        <c:varyColors val="0"/>
        <c:ser>
          <c:idx val="0"/>
          <c:order val="0"/>
          <c:tx>
            <c:strRef>
              <c:f>Data!$BH$3:$BH$4</c:f>
              <c:strCache>
                <c:ptCount val="2"/>
                <c:pt idx="0">
                  <c:v>1</c:v>
                </c:pt>
                <c:pt idx="1">
                  <c:v> 8.8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Data!$BH$5:$BH$11</c:f>
              <c:numCache>
                <c:formatCode>General</c:formatCode>
                <c:ptCount val="7"/>
                <c:pt idx="0">
                  <c:v>3.9999999999999147E-2</c:v>
                </c:pt>
                <c:pt idx="1">
                  <c:v>-0.11000000000000121</c:v>
                </c:pt>
                <c:pt idx="2">
                  <c:v>-0.35000000000000142</c:v>
                </c:pt>
                <c:pt idx="3">
                  <c:v>-1.2600000000000007</c:v>
                </c:pt>
                <c:pt idx="4">
                  <c:v>-0.43000000000000149</c:v>
                </c:pt>
                <c:pt idx="5">
                  <c:v>-1.910000000000001</c:v>
                </c:pt>
                <c:pt idx="6">
                  <c:v>-6.5900000000000007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9-4BB3-AFF4-047339728C14}"/>
            </c:ext>
          </c:extLst>
        </c:ser>
        <c:ser>
          <c:idx val="1"/>
          <c:order val="1"/>
          <c:tx>
            <c:strRef>
              <c:f>Data!$BI$3:$BI$4</c:f>
              <c:strCache>
                <c:ptCount val="2"/>
                <c:pt idx="0">
                  <c:v>2</c:v>
                </c:pt>
                <c:pt idx="1">
                  <c:v> 6.2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Data!$BI$5:$BI$11</c:f>
              <c:numCache>
                <c:formatCode>General</c:formatCode>
                <c:ptCount val="7"/>
                <c:pt idx="0">
                  <c:v>-0.12999999999999989</c:v>
                </c:pt>
                <c:pt idx="1">
                  <c:v>-9.9999999999997868E-3</c:v>
                </c:pt>
                <c:pt idx="2">
                  <c:v>0</c:v>
                </c:pt>
                <c:pt idx="3">
                  <c:v>-1.0299999999999994</c:v>
                </c:pt>
                <c:pt idx="4">
                  <c:v>-3.11</c:v>
                </c:pt>
                <c:pt idx="5">
                  <c:v>-4.25</c:v>
                </c:pt>
                <c:pt idx="6">
                  <c:v>-5.18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49-4BB3-AFF4-047339728C14}"/>
            </c:ext>
          </c:extLst>
        </c:ser>
        <c:ser>
          <c:idx val="2"/>
          <c:order val="2"/>
          <c:tx>
            <c:strRef>
              <c:f>Data!$BJ$3:$BJ$4</c:f>
              <c:strCache>
                <c:ptCount val="2"/>
                <c:pt idx="0">
                  <c:v>3</c:v>
                </c:pt>
                <c:pt idx="1">
                  <c:v> 4.8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Data!$BJ$5:$BJ$11</c:f>
              <c:numCache>
                <c:formatCode>General</c:formatCode>
                <c:ptCount val="7"/>
                <c:pt idx="0">
                  <c:v>-2.9999999999999361E-2</c:v>
                </c:pt>
                <c:pt idx="1">
                  <c:v>-2.9999999999999361E-2</c:v>
                </c:pt>
                <c:pt idx="2">
                  <c:v>-8.9999999999999858E-2</c:v>
                </c:pt>
                <c:pt idx="3">
                  <c:v>-1.0199999999999996</c:v>
                </c:pt>
                <c:pt idx="4">
                  <c:v>-1.6799999999999997</c:v>
                </c:pt>
                <c:pt idx="5">
                  <c:v>-3.09</c:v>
                </c:pt>
                <c:pt idx="6">
                  <c:v>-3.5799999999999996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49-4BB3-AFF4-047339728C14}"/>
            </c:ext>
          </c:extLst>
        </c:ser>
        <c:ser>
          <c:idx val="3"/>
          <c:order val="3"/>
          <c:tx>
            <c:strRef>
              <c:f>Data!$BK$3:$BK$4</c:f>
              <c:strCache>
                <c:ptCount val="2"/>
                <c:pt idx="0">
                  <c:v>4</c:v>
                </c:pt>
                <c:pt idx="1">
                  <c:v> 14.4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Data!$BK$5:$BK$11</c:f>
              <c:numCache>
                <c:formatCode>General</c:formatCode>
                <c:ptCount val="7"/>
                <c:pt idx="0">
                  <c:v>-1.0600000000000005</c:v>
                </c:pt>
                <c:pt idx="1">
                  <c:v>-0.47000000000000064</c:v>
                </c:pt>
                <c:pt idx="2">
                  <c:v>-0.6899999999999995</c:v>
                </c:pt>
                <c:pt idx="3">
                  <c:v>-1.92</c:v>
                </c:pt>
                <c:pt idx="4">
                  <c:v>-7.94</c:v>
                </c:pt>
                <c:pt idx="5">
                  <c:v>-6.1</c:v>
                </c:pt>
                <c:pt idx="6">
                  <c:v>-10.46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49-4BB3-AFF4-047339728C14}"/>
            </c:ext>
          </c:extLst>
        </c:ser>
        <c:ser>
          <c:idx val="4"/>
          <c:order val="4"/>
          <c:tx>
            <c:strRef>
              <c:f>Data!$BL$3:$BL$4</c:f>
              <c:strCache>
                <c:ptCount val="2"/>
                <c:pt idx="0">
                  <c:v>5</c:v>
                </c:pt>
                <c:pt idx="1">
                  <c:v> 4.2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Data!$BL$5:$BL$11</c:f>
              <c:numCache>
                <c:formatCode>General</c:formatCode>
                <c:ptCount val="7"/>
                <c:pt idx="0">
                  <c:v>3.9999999999999147E-2</c:v>
                </c:pt>
                <c:pt idx="1">
                  <c:v>4.9999999999999822E-2</c:v>
                </c:pt>
                <c:pt idx="2">
                  <c:v>-0.11000000000000032</c:v>
                </c:pt>
                <c:pt idx="3">
                  <c:v>-1.1000000000000005</c:v>
                </c:pt>
                <c:pt idx="4">
                  <c:v>-1.8700000000000006</c:v>
                </c:pt>
                <c:pt idx="5">
                  <c:v>-2.9600000000000004</c:v>
                </c:pt>
                <c:pt idx="6">
                  <c:v>-3.0500000000000007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49-4BB3-AFF4-047339728C14}"/>
            </c:ext>
          </c:extLst>
        </c:ser>
        <c:ser>
          <c:idx val="5"/>
          <c:order val="5"/>
          <c:tx>
            <c:strRef>
              <c:f>Data!$BM$3:$BM$4</c:f>
              <c:strCache>
                <c:ptCount val="2"/>
                <c:pt idx="0">
                  <c:v>6</c:v>
                </c:pt>
                <c:pt idx="1">
                  <c:v> 22.8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Data!$BM$5:$BM$11</c:f>
              <c:numCache>
                <c:formatCode>General</c:formatCode>
                <c:ptCount val="7"/>
                <c:pt idx="0">
                  <c:v>-5.9999999999998721E-2</c:v>
                </c:pt>
                <c:pt idx="1">
                  <c:v>-0.83999999999999986</c:v>
                </c:pt>
                <c:pt idx="2">
                  <c:v>-2.0999999999999979</c:v>
                </c:pt>
                <c:pt idx="3">
                  <c:v>-5.129999999999999</c:v>
                </c:pt>
                <c:pt idx="4">
                  <c:v>-13.479999999999999</c:v>
                </c:pt>
                <c:pt idx="5">
                  <c:v>-15.95</c:v>
                </c:pt>
                <c:pt idx="6">
                  <c:v>-20.099999999999998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49-4BB3-AFF4-047339728C14}"/>
            </c:ext>
          </c:extLst>
        </c:ser>
        <c:ser>
          <c:idx val="6"/>
          <c:order val="6"/>
          <c:tx>
            <c:strRef>
              <c:f>Data!$BN$3:$BN$4</c:f>
              <c:strCache>
                <c:ptCount val="2"/>
                <c:pt idx="0">
                  <c:v>7</c:v>
                </c:pt>
                <c:pt idx="1">
                  <c:v> 5.6 </c:v>
                </c:pt>
              </c:strCache>
            </c:strRef>
          </c:tx>
          <c:spPr>
            <a:ln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Data!$BN$5:$BN$11</c:f>
              <c:numCache>
                <c:formatCode>General</c:formatCode>
                <c:ptCount val="7"/>
                <c:pt idx="0">
                  <c:v>-1.9999999999999574E-2</c:v>
                </c:pt>
                <c:pt idx="1">
                  <c:v>-0.12000000000000011</c:v>
                </c:pt>
                <c:pt idx="2">
                  <c:v>-0.16000000000000014</c:v>
                </c:pt>
                <c:pt idx="3">
                  <c:v>-8.0000000000000071E-2</c:v>
                </c:pt>
                <c:pt idx="4">
                  <c:v>-2.52</c:v>
                </c:pt>
                <c:pt idx="5">
                  <c:v>-3.1199999999999997</c:v>
                </c:pt>
                <c:pt idx="6">
                  <c:v>-3.62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49-4BB3-AFF4-047339728C14}"/>
            </c:ext>
          </c:extLst>
        </c:ser>
        <c:ser>
          <c:idx val="7"/>
          <c:order val="7"/>
          <c:tx>
            <c:strRef>
              <c:f>Data!$BO$3:$BO$4</c:f>
              <c:strCache>
                <c:ptCount val="2"/>
                <c:pt idx="0">
                  <c:v>8</c:v>
                </c:pt>
                <c:pt idx="1">
                  <c:v> 9.4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Data!$BO$5:$BO$11</c:f>
              <c:numCache>
                <c:formatCode>General</c:formatCode>
                <c:ptCount val="7"/>
                <c:pt idx="0">
                  <c:v>-6.9999999999998508E-2</c:v>
                </c:pt>
                <c:pt idx="1">
                  <c:v>-0.12999999999999901</c:v>
                </c:pt>
                <c:pt idx="2">
                  <c:v>-0.10999999999999943</c:v>
                </c:pt>
                <c:pt idx="3">
                  <c:v>-0.48999999999999844</c:v>
                </c:pt>
                <c:pt idx="4">
                  <c:v>-3.879999999999999</c:v>
                </c:pt>
                <c:pt idx="5">
                  <c:v>-1.2099999999999991</c:v>
                </c:pt>
                <c:pt idx="6">
                  <c:v>-7.5599999999999987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49-4BB3-AFF4-047339728C14}"/>
            </c:ext>
          </c:extLst>
        </c:ser>
        <c:ser>
          <c:idx val="8"/>
          <c:order val="8"/>
          <c:tx>
            <c:strRef>
              <c:f>Data!$BP$3:$BP$4</c:f>
              <c:strCache>
                <c:ptCount val="2"/>
                <c:pt idx="0">
                  <c:v>9</c:v>
                </c:pt>
                <c:pt idx="1">
                  <c:v> 39.6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Data!$BP$5:$BP$11</c:f>
              <c:numCache>
                <c:formatCode>General</c:formatCode>
                <c:ptCount val="7"/>
                <c:pt idx="0">
                  <c:v>0.15999999999999659</c:v>
                </c:pt>
                <c:pt idx="1">
                  <c:v>-1.2900000000000063</c:v>
                </c:pt>
                <c:pt idx="2">
                  <c:v>-1.1800000000000068</c:v>
                </c:pt>
                <c:pt idx="3">
                  <c:v>-8.4700000000000024</c:v>
                </c:pt>
                <c:pt idx="4">
                  <c:v>-15.420000000000002</c:v>
                </c:pt>
                <c:pt idx="5">
                  <c:v>-17.350000000000005</c:v>
                </c:pt>
                <c:pt idx="6">
                  <c:v>-29.730000000000004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49-4BB3-AFF4-047339728C14}"/>
            </c:ext>
          </c:extLst>
        </c:ser>
        <c:ser>
          <c:idx val="9"/>
          <c:order val="9"/>
          <c:tx>
            <c:strRef>
              <c:f>Data!$BQ$3:$BQ$4</c:f>
              <c:strCache>
                <c:ptCount val="2"/>
                <c:pt idx="0">
                  <c:v>10</c:v>
                </c:pt>
                <c:pt idx="1">
                  <c:v> 3.7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Data!$BQ$5:$BQ$11</c:f>
              <c:numCache>
                <c:formatCode>General</c:formatCode>
                <c:ptCount val="7"/>
                <c:pt idx="0">
                  <c:v>8.9999999999999858E-2</c:v>
                </c:pt>
                <c:pt idx="1">
                  <c:v>1.0000000000000231E-2</c:v>
                </c:pt>
                <c:pt idx="2">
                  <c:v>-8.9999999999999858E-2</c:v>
                </c:pt>
                <c:pt idx="3">
                  <c:v>-0.96</c:v>
                </c:pt>
                <c:pt idx="4">
                  <c:v>-2.1</c:v>
                </c:pt>
                <c:pt idx="5">
                  <c:v>-2.8689999999999998</c:v>
                </c:pt>
                <c:pt idx="6">
                  <c:v>-3.004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49-4BB3-AFF4-047339728C14}"/>
            </c:ext>
          </c:extLst>
        </c:ser>
        <c:ser>
          <c:idx val="10"/>
          <c:order val="10"/>
          <c:tx>
            <c:strRef>
              <c:f>Data!$BR$3:$BR$4</c:f>
              <c:strCache>
                <c:ptCount val="2"/>
                <c:pt idx="0">
                  <c:v>11</c:v>
                </c:pt>
                <c:pt idx="1">
                  <c:v> 11.0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Data!$BR$5:$BR$11</c:f>
              <c:numCache>
                <c:formatCode>General</c:formatCode>
                <c:ptCount val="7"/>
                <c:pt idx="0">
                  <c:v>0.40000000000000036</c:v>
                </c:pt>
                <c:pt idx="1">
                  <c:v>0</c:v>
                </c:pt>
                <c:pt idx="2">
                  <c:v>-1.6999999999999993</c:v>
                </c:pt>
                <c:pt idx="3">
                  <c:v>-1.5</c:v>
                </c:pt>
                <c:pt idx="4">
                  <c:v>-4.6307099999999997</c:v>
                </c:pt>
                <c:pt idx="5">
                  <c:v>-4.9345800000000004</c:v>
                </c:pt>
                <c:pt idx="6">
                  <c:v>-8.6231000000000009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49-4BB3-AFF4-047339728C14}"/>
            </c:ext>
          </c:extLst>
        </c:ser>
        <c:ser>
          <c:idx val="11"/>
          <c:order val="11"/>
          <c:tx>
            <c:strRef>
              <c:f>Data!$BS$3:$BS$4</c:f>
              <c:strCache>
                <c:ptCount val="2"/>
                <c:pt idx="0">
                  <c:v>12</c:v>
                </c:pt>
                <c:pt idx="1">
                  <c:v> 13.0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Data!$BS$5:$BS$11</c:f>
              <c:numCache>
                <c:formatCode>General</c:formatCode>
                <c:ptCount val="7"/>
                <c:pt idx="0">
                  <c:v>-0.40000000000000036</c:v>
                </c:pt>
                <c:pt idx="1">
                  <c:v>-1</c:v>
                </c:pt>
                <c:pt idx="2">
                  <c:v>-0.90000000000000036</c:v>
                </c:pt>
                <c:pt idx="3">
                  <c:v>-1.3000000000000007</c:v>
                </c:pt>
                <c:pt idx="4">
                  <c:v>-6.28721</c:v>
                </c:pt>
                <c:pt idx="5">
                  <c:v>-5.4911599999999998</c:v>
                </c:pt>
                <c:pt idx="6">
                  <c:v>-10.0867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49-4BB3-AFF4-047339728C14}"/>
            </c:ext>
          </c:extLst>
        </c:ser>
        <c:ser>
          <c:idx val="12"/>
          <c:order val="12"/>
          <c:tx>
            <c:strRef>
              <c:f>Data!$BT$3:$BT$4</c:f>
              <c:strCache>
                <c:ptCount val="2"/>
                <c:pt idx="0">
                  <c:v>13</c:v>
                </c:pt>
                <c:pt idx="1">
                  <c:v> 15.0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Data!$BT$5:$BT$11</c:f>
              <c:numCache>
                <c:formatCode>General</c:formatCode>
                <c:ptCount val="7"/>
                <c:pt idx="0">
                  <c:v>-2.4000000000000004</c:v>
                </c:pt>
                <c:pt idx="1">
                  <c:v>-2.8000000000000007</c:v>
                </c:pt>
                <c:pt idx="2">
                  <c:v>-3</c:v>
                </c:pt>
                <c:pt idx="3">
                  <c:v>-3.8000000000000007</c:v>
                </c:pt>
                <c:pt idx="4">
                  <c:v>-7.2650600000000001</c:v>
                </c:pt>
                <c:pt idx="5">
                  <c:v>-6.8145600000000002</c:v>
                </c:pt>
                <c:pt idx="6">
                  <c:v>-11.73438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49-4BB3-AFF4-047339728C14}"/>
            </c:ext>
          </c:extLst>
        </c:ser>
        <c:ser>
          <c:idx val="13"/>
          <c:order val="13"/>
          <c:tx>
            <c:strRef>
              <c:f>Data!$BU$3:$BU$4</c:f>
              <c:strCache>
                <c:ptCount val="2"/>
                <c:pt idx="0">
                  <c:v>14</c:v>
                </c:pt>
                <c:pt idx="1">
                  <c:v> 17.0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Data!$BU$5:$BU$11</c:f>
              <c:numCache>
                <c:formatCode>General</c:formatCode>
                <c:ptCount val="7"/>
                <c:pt idx="0">
                  <c:v>0</c:v>
                </c:pt>
                <c:pt idx="1">
                  <c:v>-0.5</c:v>
                </c:pt>
                <c:pt idx="2">
                  <c:v>-2</c:v>
                </c:pt>
                <c:pt idx="3">
                  <c:v>-2.0999999999999996</c:v>
                </c:pt>
                <c:pt idx="4">
                  <c:v>-7.0563599999999997</c:v>
                </c:pt>
                <c:pt idx="5">
                  <c:v>-9.5932099999999991</c:v>
                </c:pt>
                <c:pt idx="6">
                  <c:v>-12.817319999999999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49-4BB3-AFF4-047339728C14}"/>
            </c:ext>
          </c:extLst>
        </c:ser>
        <c:ser>
          <c:idx val="14"/>
          <c:order val="14"/>
          <c:tx>
            <c:strRef>
              <c:f>Data!$BV$3:$BV$4</c:f>
              <c:strCache>
                <c:ptCount val="2"/>
                <c:pt idx="0">
                  <c:v>15</c:v>
                </c:pt>
                <c:pt idx="1">
                  <c:v> 19.0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Data!$BV$5:$BV$11</c:f>
              <c:numCache>
                <c:formatCode>General</c:formatCode>
                <c:ptCount val="7"/>
                <c:pt idx="0">
                  <c:v>-0.69999999999999929</c:v>
                </c:pt>
                <c:pt idx="1">
                  <c:v>-2</c:v>
                </c:pt>
                <c:pt idx="2">
                  <c:v>-3</c:v>
                </c:pt>
                <c:pt idx="3">
                  <c:v>-3.6999999999999993</c:v>
                </c:pt>
                <c:pt idx="4">
                  <c:v>-9.6955799999999996</c:v>
                </c:pt>
                <c:pt idx="5">
                  <c:v>-9.4396299999999993</c:v>
                </c:pt>
                <c:pt idx="6">
                  <c:v>-14.9527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049-4BB3-AFF4-047339728C14}"/>
            </c:ext>
          </c:extLst>
        </c:ser>
        <c:ser>
          <c:idx val="15"/>
          <c:order val="15"/>
          <c:tx>
            <c:strRef>
              <c:f>Data!$BW$3:$BW$4</c:f>
              <c:strCache>
                <c:ptCount val="2"/>
                <c:pt idx="0">
                  <c:v>16</c:v>
                </c:pt>
                <c:pt idx="1">
                  <c:v> 21.0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Data!$BW$5:$BW$11</c:f>
              <c:numCache>
                <c:formatCode>General</c:formatCode>
                <c:ptCount val="7"/>
                <c:pt idx="0">
                  <c:v>-0.80000000000000071</c:v>
                </c:pt>
                <c:pt idx="1">
                  <c:v>-2.5</c:v>
                </c:pt>
                <c:pt idx="2">
                  <c:v>-3</c:v>
                </c:pt>
                <c:pt idx="3">
                  <c:v>-3.3999999999999986</c:v>
                </c:pt>
                <c:pt idx="4">
                  <c:v>-8.5325000000000006</c:v>
                </c:pt>
                <c:pt idx="5">
                  <c:v>-10.1027</c:v>
                </c:pt>
                <c:pt idx="6">
                  <c:v>-16.70243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49-4BB3-AFF4-047339728C14}"/>
            </c:ext>
          </c:extLst>
        </c:ser>
        <c:ser>
          <c:idx val="16"/>
          <c:order val="16"/>
          <c:tx>
            <c:strRef>
              <c:f>Data!$BX$3:$BX$4</c:f>
              <c:strCache>
                <c:ptCount val="2"/>
                <c:pt idx="0">
                  <c:v>17</c:v>
                </c:pt>
                <c:pt idx="1">
                  <c:v> 23.0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Data!$BX$5:$BX$11</c:f>
              <c:numCache>
                <c:formatCode>General</c:formatCode>
                <c:ptCount val="7"/>
                <c:pt idx="0">
                  <c:v>-1</c:v>
                </c:pt>
                <c:pt idx="1">
                  <c:v>-0.80000000000000071</c:v>
                </c:pt>
                <c:pt idx="2">
                  <c:v>-2.8999999999999986</c:v>
                </c:pt>
                <c:pt idx="3">
                  <c:v>-3.6999999999999993</c:v>
                </c:pt>
                <c:pt idx="4">
                  <c:v>-10.4894</c:v>
                </c:pt>
                <c:pt idx="5">
                  <c:v>-10.5273</c:v>
                </c:pt>
                <c:pt idx="6">
                  <c:v>-17.631260000000001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49-4BB3-AFF4-047339728C14}"/>
            </c:ext>
          </c:extLst>
        </c:ser>
        <c:ser>
          <c:idx val="17"/>
          <c:order val="17"/>
          <c:tx>
            <c:strRef>
              <c:f>Data!$BY$3:$BY$4</c:f>
              <c:strCache>
                <c:ptCount val="2"/>
                <c:pt idx="0">
                  <c:v>18</c:v>
                </c:pt>
                <c:pt idx="1">
                  <c:v> 25.0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Data!$BY$5:$BY$11</c:f>
              <c:numCache>
                <c:formatCode>General</c:formatCode>
                <c:ptCount val="7"/>
                <c:pt idx="0">
                  <c:v>0.10000000000000142</c:v>
                </c:pt>
                <c:pt idx="1">
                  <c:v>-0.10000000000000142</c:v>
                </c:pt>
                <c:pt idx="2">
                  <c:v>-1</c:v>
                </c:pt>
                <c:pt idx="3">
                  <c:v>-5.3999999999999986</c:v>
                </c:pt>
                <c:pt idx="4">
                  <c:v>-10.501899999999999</c:v>
                </c:pt>
                <c:pt idx="5">
                  <c:v>-12.231</c:v>
                </c:pt>
                <c:pt idx="6">
                  <c:v>-19.350270000000002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49-4BB3-AFF4-047339728C14}"/>
            </c:ext>
          </c:extLst>
        </c:ser>
        <c:ser>
          <c:idx val="18"/>
          <c:order val="18"/>
          <c:tx>
            <c:strRef>
              <c:f>Data!$BZ$3:$BZ$4</c:f>
              <c:strCache>
                <c:ptCount val="2"/>
                <c:pt idx="0">
                  <c:v>19</c:v>
                </c:pt>
                <c:pt idx="1">
                  <c:v> 27.0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Data!$BZ$5:$BZ$11</c:f>
              <c:numCache>
                <c:formatCode>General</c:formatCode>
                <c:ptCount val="7"/>
                <c:pt idx="0">
                  <c:v>-1</c:v>
                </c:pt>
                <c:pt idx="1">
                  <c:v>-1.1999999999999993</c:v>
                </c:pt>
                <c:pt idx="2">
                  <c:v>-1.8000000000000007</c:v>
                </c:pt>
                <c:pt idx="3">
                  <c:v>-5</c:v>
                </c:pt>
                <c:pt idx="4">
                  <c:v>-11.254</c:v>
                </c:pt>
                <c:pt idx="5">
                  <c:v>-12.889699999999999</c:v>
                </c:pt>
                <c:pt idx="6">
                  <c:v>-21.06363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49-4BB3-AFF4-047339728C14}"/>
            </c:ext>
          </c:extLst>
        </c:ser>
        <c:ser>
          <c:idx val="19"/>
          <c:order val="19"/>
          <c:tx>
            <c:strRef>
              <c:f>Data!$CA$3:$CA$4</c:f>
              <c:strCache>
                <c:ptCount val="2"/>
                <c:pt idx="0">
                  <c:v>20</c:v>
                </c:pt>
                <c:pt idx="1">
                  <c:v> 29.4 </c:v>
                </c:pt>
              </c:strCache>
            </c:strRef>
          </c:tx>
          <c:spPr>
            <a:ln w="28575">
              <a:noFill/>
            </a:ln>
          </c:spP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Data!$CA$5:$CA$11</c:f>
              <c:numCache>
                <c:formatCode>General</c:formatCode>
                <c:ptCount val="7"/>
                <c:pt idx="0">
                  <c:v>-0.39999999999999858</c:v>
                </c:pt>
                <c:pt idx="1">
                  <c:v>-0.89999999999999858</c:v>
                </c:pt>
                <c:pt idx="2">
                  <c:v>-1.3999999999999986</c:v>
                </c:pt>
                <c:pt idx="3">
                  <c:v>-7.5999999999999979</c:v>
                </c:pt>
                <c:pt idx="4">
                  <c:v>-13.032</c:v>
                </c:pt>
                <c:pt idx="5">
                  <c:v>-14.751199999999999</c:v>
                </c:pt>
                <c:pt idx="6">
                  <c:v>-22.906709999999997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49-4BB3-AFF4-047339728C14}"/>
            </c:ext>
          </c:extLst>
        </c:ser>
        <c:ser>
          <c:idx val="20"/>
          <c:order val="20"/>
          <c:tx>
            <c:strRef>
              <c:f>Data!$CB$3:$CB$4</c:f>
              <c:strCache>
                <c:ptCount val="2"/>
                <c:pt idx="0">
                  <c:v>TEa</c:v>
                </c:pt>
                <c:pt idx="1">
                  <c:v> 29.4 </c:v>
                </c:pt>
              </c:strCache>
            </c:strRef>
          </c:tx>
          <c:spPr>
            <a:ln w="285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Data!$CB$5:$CB$11</c:f>
              <c:numCache>
                <c:formatCode>_ * #,##0.00_ ;_ * \-#,##0.00_ ;_ * "-"??_ ;_ @_ </c:formatCode>
                <c:ptCount val="7"/>
                <c:pt idx="0">
                  <c:v>4.9902839999999999</c:v>
                </c:pt>
                <c:pt idx="1">
                  <c:v>4.9902839999999999</c:v>
                </c:pt>
                <c:pt idx="2">
                  <c:v>4.9902839999999999</c:v>
                </c:pt>
                <c:pt idx="3">
                  <c:v>4.9902839999999999</c:v>
                </c:pt>
                <c:pt idx="4">
                  <c:v>4.9902839999999999</c:v>
                </c:pt>
                <c:pt idx="5">
                  <c:v>4.9902839999999999</c:v>
                </c:pt>
                <c:pt idx="6">
                  <c:v>4.9902839999999999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49-4BB3-AFF4-047339728C14}"/>
            </c:ext>
          </c:extLst>
        </c:ser>
        <c:ser>
          <c:idx val="21"/>
          <c:order val="21"/>
          <c:tx>
            <c:strRef>
              <c:f>Data!$CC$3:$CC$4</c:f>
              <c:strCache>
                <c:ptCount val="2"/>
                <c:pt idx="0">
                  <c:v>B</c:v>
                </c:pt>
                <c:pt idx="1">
                  <c:v> 29.4 </c:v>
                </c:pt>
              </c:strCache>
            </c:strRef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Data!$CC$5:$CC$11</c:f>
              <c:numCache>
                <c:formatCode>_ * #,##0.00_ ;_ * \-#,##0.00_ ;_ * "-"??_ ;_ @_ </c:formatCode>
                <c:ptCount val="7"/>
                <c:pt idx="0">
                  <c:v>2.5591199999999996</c:v>
                </c:pt>
                <c:pt idx="1">
                  <c:v>2.5591199999999996</c:v>
                </c:pt>
                <c:pt idx="2">
                  <c:v>2.5591199999999996</c:v>
                </c:pt>
                <c:pt idx="3">
                  <c:v>2.5591199999999996</c:v>
                </c:pt>
                <c:pt idx="4">
                  <c:v>2.5591199999999996</c:v>
                </c:pt>
                <c:pt idx="5">
                  <c:v>2.5591199999999996</c:v>
                </c:pt>
                <c:pt idx="6">
                  <c:v>2.5591199999999996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49-4BB3-AFF4-047339728C14}"/>
            </c:ext>
          </c:extLst>
        </c:ser>
        <c:ser>
          <c:idx val="22"/>
          <c:order val="22"/>
          <c:tx>
            <c:strRef>
              <c:f>Data!$CD$3:$CD$4</c:f>
              <c:strCache>
                <c:ptCount val="2"/>
                <c:pt idx="0">
                  <c:v>-B</c:v>
                </c:pt>
                <c:pt idx="1">
                  <c:v> 29.4 </c:v>
                </c:pt>
              </c:strCache>
            </c:strRef>
          </c:tx>
          <c:spPr>
            <a:ln w="28575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Data!$CD$5:$CD$11</c:f>
              <c:numCache>
                <c:formatCode>_ * #,##0.00_ ;_ * \-#,##0.00_ ;_ * "-"??_ ;_ @_ </c:formatCode>
                <c:ptCount val="7"/>
                <c:pt idx="0">
                  <c:v>-2.5591199999999996</c:v>
                </c:pt>
                <c:pt idx="1">
                  <c:v>-2.5591199999999996</c:v>
                </c:pt>
                <c:pt idx="2">
                  <c:v>-2.5591199999999996</c:v>
                </c:pt>
                <c:pt idx="3">
                  <c:v>-2.5591199999999996</c:v>
                </c:pt>
                <c:pt idx="4">
                  <c:v>-2.5591199999999996</c:v>
                </c:pt>
                <c:pt idx="5">
                  <c:v>-2.5591199999999996</c:v>
                </c:pt>
                <c:pt idx="6">
                  <c:v>-2.5591199999999996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49-4BB3-AFF4-047339728C14}"/>
            </c:ext>
          </c:extLst>
        </c:ser>
        <c:ser>
          <c:idx val="23"/>
          <c:order val="23"/>
          <c:tx>
            <c:strRef>
              <c:f>Data!$CE$3:$CE$4</c:f>
              <c:strCache>
                <c:ptCount val="2"/>
                <c:pt idx="0">
                  <c:v>-TEa</c:v>
                </c:pt>
                <c:pt idx="1">
                  <c:v> 29.4 </c:v>
                </c:pt>
              </c:strCache>
            </c:strRef>
          </c:tx>
          <c:spPr>
            <a:ln w="28575">
              <a:solidFill>
                <a:srgbClr val="C0504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Data!$CE$5:$CE$11</c:f>
              <c:numCache>
                <c:formatCode>_ * #,##0.00_ ;_ * \-#,##0.00_ ;_ * "-"??_ ;_ @_ </c:formatCode>
                <c:ptCount val="7"/>
                <c:pt idx="0">
                  <c:v>-4.9902839999999999</c:v>
                </c:pt>
                <c:pt idx="1">
                  <c:v>-4.9902839999999999</c:v>
                </c:pt>
                <c:pt idx="2">
                  <c:v>-4.9902839999999999</c:v>
                </c:pt>
                <c:pt idx="3">
                  <c:v>-4.9902839999999999</c:v>
                </c:pt>
                <c:pt idx="4">
                  <c:v>-4.9902839999999999</c:v>
                </c:pt>
                <c:pt idx="5">
                  <c:v>-4.9902839999999999</c:v>
                </c:pt>
                <c:pt idx="6">
                  <c:v>-4.9902839999999999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49-4BB3-AFF4-047339728C14}"/>
            </c:ext>
          </c:extLst>
        </c:ser>
        <c:ser>
          <c:idx val="24"/>
          <c:order val="24"/>
          <c:tx>
            <c:strRef>
              <c:f>Data!$CF$3:$CF$4</c:f>
              <c:strCache>
                <c:ptCount val="2"/>
                <c:pt idx="0">
                  <c:v>M</c:v>
                </c:pt>
                <c:pt idx="1">
                  <c:v> 29.4 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Data!$CG$5:$CG$11</c:f>
                <c:numCache>
                  <c:formatCode>General</c:formatCode>
                  <c:ptCount val="7"/>
                  <c:pt idx="0">
                    <c:v>0.30266726082740303</c:v>
                  </c:pt>
                  <c:pt idx="1">
                    <c:v>0.40194523701772766</c:v>
                  </c:pt>
                  <c:pt idx="2">
                    <c:v>0.51560101986372686</c:v>
                  </c:pt>
                  <c:pt idx="3">
                    <c:v>1.1139959933552683</c:v>
                  </c:pt>
                  <c:pt idx="4">
                    <c:v>2.0796604046365581</c:v>
                  </c:pt>
                  <c:pt idx="5">
                    <c:v>2.3278989567096451</c:v>
                  </c:pt>
                  <c:pt idx="6">
                    <c:v>3.5766185144082789</c:v>
                  </c:pt>
                </c:numCache>
              </c:numRef>
            </c:plus>
            <c:minus>
              <c:numRef>
                <c:f>Data!$CG$5:$CG$11</c:f>
                <c:numCache>
                  <c:formatCode>General</c:formatCode>
                  <c:ptCount val="7"/>
                  <c:pt idx="0">
                    <c:v>0.30266726082740303</c:v>
                  </c:pt>
                  <c:pt idx="1">
                    <c:v>0.40194523701772766</c:v>
                  </c:pt>
                  <c:pt idx="2">
                    <c:v>0.51560101986372686</c:v>
                  </c:pt>
                  <c:pt idx="3">
                    <c:v>1.1139959933552683</c:v>
                  </c:pt>
                  <c:pt idx="4">
                    <c:v>2.0796604046365581</c:v>
                  </c:pt>
                  <c:pt idx="5">
                    <c:v>2.3278989567096451</c:v>
                  </c:pt>
                  <c:pt idx="6">
                    <c:v>3.5766185144082789</c:v>
                  </c:pt>
                </c:numCache>
              </c:numRef>
            </c:minus>
            <c:spPr>
              <a:ln w="254000">
                <a:solidFill>
                  <a:sysClr val="windowText" lastClr="000000">
                    <a:alpha val="19000"/>
                  </a:sysClr>
                </a:solidFill>
              </a:ln>
            </c:spPr>
          </c:errBars>
          <c:cat>
            <c:strRef>
              <c:f>Data!$AF$5:$AF$11</c:f>
              <c:strCache>
                <c:ptCount val="7"/>
                <c:pt idx="0">
                  <c:v>Tid 1</c:v>
                </c:pt>
                <c:pt idx="1">
                  <c:v>Tid 2</c:v>
                </c:pt>
                <c:pt idx="2">
                  <c:v>Tid 3</c:v>
                </c:pt>
                <c:pt idx="3">
                  <c:v>Tid 4</c:v>
                </c:pt>
                <c:pt idx="4">
                  <c:v>Tid 5</c:v>
                </c:pt>
                <c:pt idx="5">
                  <c:v>Tid 6</c:v>
                </c:pt>
                <c:pt idx="6">
                  <c:v>Tid 7</c:v>
                </c:pt>
              </c:strCache>
            </c:strRef>
          </c:cat>
          <c:val>
            <c:numRef>
              <c:f>Data!$CF$5:$CF$11</c:f>
              <c:numCache>
                <c:formatCode>General</c:formatCode>
                <c:ptCount val="7"/>
                <c:pt idx="0">
                  <c:v>-0.36199999999999999</c:v>
                </c:pt>
                <c:pt idx="1">
                  <c:v>-0.73700000000000032</c:v>
                </c:pt>
                <c:pt idx="2">
                  <c:v>-1.2790000000000001</c:v>
                </c:pt>
                <c:pt idx="3">
                  <c:v>-2.9479999999999995</c:v>
                </c:pt>
                <c:pt idx="4">
                  <c:v>-7.0587360000000006</c:v>
                </c:pt>
                <c:pt idx="5">
                  <c:v>-7.7792019999999997</c:v>
                </c:pt>
                <c:pt idx="6">
                  <c:v>-12.437125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49-4BB3-AFF4-047339728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127992"/>
        <c:axId val="308129952"/>
      </c:lineChart>
      <c:catAx>
        <c:axId val="308127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600"/>
            </a:pPr>
            <a:endParaRPr lang="nb-NO"/>
          </a:p>
        </c:txPr>
        <c:crossAx val="308129952"/>
        <c:crosses val="autoZero"/>
        <c:auto val="1"/>
        <c:lblAlgn val="ctr"/>
        <c:lblOffset val="100"/>
        <c:noMultiLvlLbl val="0"/>
      </c:catAx>
      <c:valAx>
        <c:axId val="308129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nb-NO"/>
          </a:p>
        </c:txPr>
        <c:crossAx val="308127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14</xdr:col>
      <xdr:colOff>414130</xdr:colOff>
      <xdr:row>41</xdr:row>
      <xdr:rowOff>41411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414130</xdr:colOff>
      <xdr:row>15</xdr:row>
      <xdr:rowOff>13804</xdr:rowOff>
    </xdr:from>
    <xdr:to>
      <xdr:col>29</xdr:col>
      <xdr:colOff>0</xdr:colOff>
      <xdr:row>40</xdr:row>
      <xdr:rowOff>248476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560917</xdr:colOff>
      <xdr:row>15</xdr:row>
      <xdr:rowOff>1</xdr:rowOff>
    </xdr:from>
    <xdr:to>
      <xdr:col>44</xdr:col>
      <xdr:colOff>96631</xdr:colOff>
      <xdr:row>29</xdr:row>
      <xdr:rowOff>110436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4689667" y="4095751"/>
          <a:ext cx="5832797" cy="418501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b-NO" sz="1400"/>
            <a:t>Man registrerer data i de gule</a:t>
          </a:r>
          <a:r>
            <a:rPr lang="nb-NO" sz="1400" baseline="0"/>
            <a:t> cellene.</a:t>
          </a:r>
        </a:p>
        <a:p>
          <a:r>
            <a:rPr lang="nb-NO" sz="1400"/>
            <a:t>Registrer måleresultater for prøvene 1 til 20 i kolonnene D til W for betingelsene angitt i A4:B14.</a:t>
          </a:r>
        </a:p>
        <a:p>
          <a:r>
            <a:rPr lang="nb-NO" sz="1400"/>
            <a:t>Registrer kvalitetsmål for bias i celle X3 og totalfeil i celle Z3.</a:t>
          </a:r>
        </a:p>
        <a:p>
          <a:r>
            <a:rPr lang="nb-NO" sz="1400"/>
            <a:t>Hvis man måler ved de forskjellige betingelsene til ulike tider, kan man registrere kontrollverdi for hvert tidspunkt i cellene C4:C14.</a:t>
          </a:r>
        </a:p>
        <a:p>
          <a:r>
            <a:rPr lang="nb-NO" sz="1400"/>
            <a:t>Både relative og absolutte avvik blir vurdert.</a:t>
          </a:r>
        </a:p>
        <a:p>
          <a:r>
            <a:rPr lang="nb-NO" sz="1400"/>
            <a:t>I plottene er kvalitetsmålene rette linjer, bias-målet i blått og TEa i rødt. Det brukes ulike symboler for hver prøve slik at man lett kan finne hvilke prøver og konsentrasjoner som avviker ved å se på symbolbeskrivelsene til høyre i venstre plott. De samme symbolene gjelder for begge plottene. Gjennomsnittets 90 % konfidensintervall angis som et grått skravert område i begge plottene. </a:t>
          </a:r>
        </a:p>
        <a:p>
          <a:r>
            <a:rPr lang="nb-NO" sz="1400"/>
            <a:t>Alle verdier som overskrider kvalitetsmålene både for bias og totalfeil, merkes med rød bakgrunn i kolonnen X:AC</a:t>
          </a:r>
        </a:p>
        <a:p>
          <a:endParaRPr lang="nb-NO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4"/>
  <sheetViews>
    <sheetView tabSelected="1" zoomScaleNormal="100" workbookViewId="0">
      <selection activeCell="G5" sqref="G5"/>
    </sheetView>
  </sheetViews>
  <sheetFormatPr defaultColWidth="11.42578125" defaultRowHeight="15"/>
  <cols>
    <col min="1" max="2" width="11.42578125" style="84"/>
    <col min="3" max="3" width="33.7109375" style="84" customWidth="1"/>
    <col min="4" max="16384" width="11.42578125" style="84"/>
  </cols>
  <sheetData>
    <row r="3" spans="3:9" ht="45">
      <c r="C3" s="184" t="s">
        <v>0</v>
      </c>
      <c r="D3" s="184"/>
      <c r="E3" s="184"/>
      <c r="F3" s="184"/>
      <c r="G3" s="184"/>
      <c r="H3" s="184"/>
      <c r="I3" s="184"/>
    </row>
    <row r="5" spans="3:9" ht="30.75">
      <c r="C5" s="85" t="s">
        <v>1</v>
      </c>
      <c r="D5" s="86" t="s">
        <v>2</v>
      </c>
      <c r="G5" s="96" t="s">
        <v>3</v>
      </c>
    </row>
    <row r="7" spans="3:9" ht="15.75" thickBot="1"/>
    <row r="8" spans="3:9" ht="34.5" customHeight="1">
      <c r="C8" s="87" t="s">
        <v>4</v>
      </c>
      <c r="D8" s="88"/>
      <c r="E8" s="89"/>
      <c r="F8" s="89"/>
      <c r="G8" s="89"/>
      <c r="H8" s="89"/>
      <c r="I8" s="90"/>
    </row>
    <row r="9" spans="3:9" ht="34.5" customHeight="1">
      <c r="C9" s="91" t="s">
        <v>5</v>
      </c>
      <c r="D9" s="185"/>
      <c r="E9" s="186"/>
      <c r="F9" s="186"/>
      <c r="G9" s="186"/>
      <c r="H9" s="186"/>
      <c r="I9" s="187"/>
    </row>
    <row r="10" spans="3:9" ht="30.75" customHeight="1">
      <c r="C10" s="91" t="s">
        <v>6</v>
      </c>
      <c r="D10" s="188"/>
      <c r="E10" s="188"/>
      <c r="F10" s="188"/>
      <c r="G10" s="188"/>
      <c r="H10" s="188"/>
      <c r="I10" s="189"/>
    </row>
    <row r="11" spans="3:9" ht="15" customHeight="1">
      <c r="C11" s="92" t="s">
        <v>7</v>
      </c>
      <c r="D11" s="190"/>
      <c r="E11" s="190"/>
      <c r="F11" s="190"/>
      <c r="G11" s="190"/>
      <c r="H11" s="190"/>
      <c r="I11" s="191"/>
    </row>
    <row r="12" spans="3:9" ht="34.5" customHeight="1">
      <c r="C12" s="93" t="s">
        <v>8</v>
      </c>
      <c r="D12" s="185"/>
      <c r="E12" s="186"/>
      <c r="F12" s="186"/>
      <c r="G12" s="186"/>
      <c r="H12" s="186"/>
      <c r="I12" s="187"/>
    </row>
    <row r="13" spans="3:9" ht="34.5" customHeight="1">
      <c r="C13" s="94" t="s">
        <v>9</v>
      </c>
      <c r="D13" s="185"/>
      <c r="E13" s="186"/>
      <c r="F13" s="186"/>
      <c r="G13" s="186"/>
      <c r="H13" s="186"/>
      <c r="I13" s="187"/>
    </row>
    <row r="14" spans="3:9" ht="34.5" customHeight="1" thickBot="1">
      <c r="C14" s="95" t="s">
        <v>10</v>
      </c>
      <c r="D14" s="181"/>
      <c r="E14" s="182"/>
      <c r="F14" s="182"/>
      <c r="G14" s="182"/>
      <c r="H14" s="182"/>
      <c r="I14" s="183"/>
    </row>
  </sheetData>
  <mergeCells count="6">
    <mergeCell ref="D14:I14"/>
    <mergeCell ref="C3:I3"/>
    <mergeCell ref="D9:I9"/>
    <mergeCell ref="D10:I11"/>
    <mergeCell ref="D12:I12"/>
    <mergeCell ref="D13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57C2-6A11-4A26-B447-057FAB4204C8}">
  <dimension ref="B1:I65"/>
  <sheetViews>
    <sheetView zoomScale="106" zoomScaleNormal="106" workbookViewId="0">
      <selection activeCell="F26" sqref="F26"/>
    </sheetView>
  </sheetViews>
  <sheetFormatPr defaultColWidth="11.42578125" defaultRowHeight="12.75"/>
  <cols>
    <col min="1" max="1" width="6.7109375" style="114" customWidth="1"/>
    <col min="2" max="2" width="69.140625" style="114" customWidth="1"/>
    <col min="3" max="3" width="51.7109375" style="114" customWidth="1"/>
    <col min="4" max="9" width="14.7109375" style="114" customWidth="1"/>
    <col min="10" max="16384" width="11.42578125" style="114"/>
  </cols>
  <sheetData>
    <row r="1" spans="2:9" ht="30" customHeight="1">
      <c r="B1" s="113" t="s">
        <v>11</v>
      </c>
      <c r="C1" s="113"/>
      <c r="D1" s="113"/>
      <c r="E1" s="113"/>
      <c r="F1" s="113"/>
      <c r="G1" s="113"/>
      <c r="H1" s="113"/>
    </row>
    <row r="2" spans="2:9" ht="20.25">
      <c r="B2" s="113"/>
      <c r="C2" s="113"/>
      <c r="D2" s="113"/>
      <c r="E2" s="113"/>
      <c r="F2" s="113"/>
      <c r="G2" s="113"/>
      <c r="H2" s="113"/>
    </row>
    <row r="3" spans="2:9" ht="20.25">
      <c r="B3" s="113" t="s">
        <v>12</v>
      </c>
      <c r="C3" s="115"/>
      <c r="D3" s="113"/>
      <c r="E3" s="113"/>
      <c r="F3" s="113"/>
      <c r="G3" s="113"/>
      <c r="H3" s="113"/>
    </row>
    <row r="4" spans="2:9" ht="27" customHeight="1">
      <c r="B4" s="116"/>
      <c r="C4" s="115"/>
      <c r="D4" s="117" t="s">
        <v>13</v>
      </c>
      <c r="E4" s="118"/>
      <c r="F4" s="118"/>
      <c r="G4" s="118"/>
      <c r="H4" s="118"/>
      <c r="I4" s="119"/>
    </row>
    <row r="5" spans="2:9" ht="15" customHeight="1">
      <c r="B5" s="120"/>
      <c r="C5" s="115"/>
      <c r="D5" s="121" t="s">
        <v>14</v>
      </c>
      <c r="E5" s="122"/>
      <c r="F5" s="122"/>
      <c r="G5" s="122"/>
      <c r="H5" s="122"/>
      <c r="I5" s="123"/>
    </row>
    <row r="6" spans="2:9" ht="15">
      <c r="B6" s="124" t="s">
        <v>15</v>
      </c>
      <c r="C6" s="124"/>
      <c r="D6" s="121"/>
      <c r="E6" s="122"/>
      <c r="F6" s="122"/>
      <c r="G6" s="122"/>
      <c r="H6" s="122"/>
      <c r="I6" s="123"/>
    </row>
    <row r="7" spans="2:9" ht="18" customHeight="1">
      <c r="B7" s="80"/>
      <c r="C7" s="124"/>
      <c r="D7" s="121" t="s">
        <v>16</v>
      </c>
      <c r="E7" s="122"/>
      <c r="F7" s="122"/>
      <c r="G7" s="122"/>
      <c r="H7" s="122"/>
      <c r="I7" s="123"/>
    </row>
    <row r="8" spans="2:9" ht="15">
      <c r="B8" s="124"/>
      <c r="C8" s="124"/>
      <c r="D8" s="121" t="s">
        <v>17</v>
      </c>
      <c r="E8" s="122"/>
      <c r="F8" s="122"/>
      <c r="G8" s="122"/>
      <c r="H8" s="122"/>
      <c r="I8" s="123"/>
    </row>
    <row r="9" spans="2:9" ht="15">
      <c r="B9" s="124" t="s">
        <v>18</v>
      </c>
      <c r="C9" s="124"/>
      <c r="D9" s="121"/>
      <c r="E9" s="122"/>
      <c r="F9" s="122"/>
      <c r="G9" s="122"/>
      <c r="H9" s="122"/>
      <c r="I9" s="123"/>
    </row>
    <row r="10" spans="2:9" ht="18" customHeight="1">
      <c r="B10" s="80"/>
      <c r="C10" s="124"/>
      <c r="D10" s="121" t="s">
        <v>19</v>
      </c>
      <c r="E10" s="122"/>
      <c r="F10" s="122"/>
      <c r="G10" s="122"/>
      <c r="H10" s="122"/>
      <c r="I10" s="123"/>
    </row>
    <row r="11" spans="2:9" ht="15.75">
      <c r="B11" s="124"/>
      <c r="C11" s="124"/>
      <c r="D11" s="121" t="s">
        <v>20</v>
      </c>
      <c r="E11" s="122"/>
      <c r="F11" s="122"/>
      <c r="G11" s="122"/>
      <c r="H11" s="122"/>
      <c r="I11" s="123"/>
    </row>
    <row r="12" spans="2:9" ht="15">
      <c r="B12" s="124" t="s">
        <v>21</v>
      </c>
      <c r="C12" s="124"/>
      <c r="D12" s="125"/>
      <c r="E12" s="122"/>
      <c r="F12" s="122"/>
      <c r="G12" s="122"/>
      <c r="H12" s="122"/>
      <c r="I12" s="123"/>
    </row>
    <row r="13" spans="2:9" ht="18" customHeight="1">
      <c r="B13" s="80"/>
      <c r="C13" s="124"/>
      <c r="D13" s="121" t="s">
        <v>22</v>
      </c>
      <c r="E13" s="122"/>
      <c r="F13" s="122"/>
      <c r="G13" s="122"/>
      <c r="H13" s="122"/>
      <c r="I13" s="123"/>
    </row>
    <row r="14" spans="2:9" ht="15">
      <c r="B14" s="124"/>
      <c r="C14" s="124"/>
      <c r="D14" s="126"/>
      <c r="E14" s="127"/>
      <c r="F14" s="127"/>
      <c r="G14" s="127"/>
      <c r="H14" s="127"/>
      <c r="I14" s="128"/>
    </row>
    <row r="15" spans="2:9" ht="15.75">
      <c r="B15" s="129" t="s">
        <v>23</v>
      </c>
      <c r="C15" s="124"/>
      <c r="D15" s="124"/>
      <c r="E15" s="124"/>
      <c r="F15" s="124"/>
      <c r="G15" s="124"/>
      <c r="H15" s="124"/>
    </row>
    <row r="16" spans="2:9" ht="15">
      <c r="B16" s="124"/>
      <c r="C16" s="124"/>
      <c r="D16" s="124"/>
      <c r="E16" s="124"/>
      <c r="F16" s="124"/>
      <c r="G16" s="124"/>
      <c r="H16" s="124"/>
    </row>
    <row r="17" spans="2:9" ht="21" customHeight="1">
      <c r="B17" s="130" t="s">
        <v>24</v>
      </c>
      <c r="C17" s="131" t="s">
        <v>25</v>
      </c>
      <c r="D17" s="131" t="s">
        <v>26</v>
      </c>
      <c r="E17" s="131" t="s">
        <v>27</v>
      </c>
      <c r="F17" s="131" t="s">
        <v>28</v>
      </c>
      <c r="G17" s="131" t="s">
        <v>29</v>
      </c>
      <c r="H17" s="131" t="s">
        <v>30</v>
      </c>
      <c r="I17" s="131" t="s">
        <v>31</v>
      </c>
    </row>
    <row r="18" spans="2:9" ht="23.25" customHeight="1">
      <c r="B18" s="80"/>
      <c r="C18" s="132">
        <v>0</v>
      </c>
      <c r="D18" s="133"/>
      <c r="E18" s="133"/>
      <c r="F18" s="133"/>
      <c r="G18" s="133"/>
      <c r="H18" s="133"/>
      <c r="I18" s="133"/>
    </row>
    <row r="20" spans="2:9" ht="15">
      <c r="B20" s="124"/>
      <c r="C20" s="124"/>
      <c r="D20" s="124"/>
      <c r="E20" s="124"/>
      <c r="F20" s="124"/>
      <c r="G20" s="124"/>
      <c r="H20" s="124"/>
    </row>
    <row r="21" spans="2:9" ht="18" customHeight="1">
      <c r="B21" s="134" t="s">
        <v>32</v>
      </c>
      <c r="C21" s="124"/>
      <c r="D21" s="124"/>
      <c r="E21" s="124"/>
      <c r="F21" s="124"/>
      <c r="G21" s="124"/>
      <c r="H21" s="124"/>
    </row>
    <row r="22" spans="2:9" ht="15.75">
      <c r="B22" s="135"/>
      <c r="C22" s="124"/>
      <c r="D22" s="124"/>
      <c r="E22" s="124"/>
      <c r="F22" s="124"/>
      <c r="G22" s="124"/>
      <c r="H22" s="124"/>
    </row>
    <row r="23" spans="2:9" ht="18" customHeight="1">
      <c r="B23" s="136" t="s">
        <v>33</v>
      </c>
      <c r="C23" s="137"/>
      <c r="D23" s="124"/>
      <c r="E23" s="124"/>
      <c r="F23" s="124"/>
      <c r="G23" s="124"/>
      <c r="H23" s="124"/>
    </row>
    <row r="24" spans="2:9" ht="18" customHeight="1">
      <c r="B24" s="138" t="s">
        <v>34</v>
      </c>
      <c r="C24" s="139"/>
      <c r="D24" s="124"/>
      <c r="E24" s="124"/>
      <c r="F24" s="124"/>
      <c r="G24" s="124"/>
      <c r="H24" s="124"/>
    </row>
    <row r="25" spans="2:9" ht="18" customHeight="1">
      <c r="B25" s="140" t="s">
        <v>35</v>
      </c>
      <c r="C25" s="139"/>
      <c r="D25" s="124"/>
      <c r="E25" s="124"/>
      <c r="F25" s="124"/>
      <c r="G25" s="124"/>
      <c r="H25" s="124"/>
    </row>
    <row r="26" spans="2:9" ht="18" customHeight="1">
      <c r="B26" s="140" t="s">
        <v>36</v>
      </c>
      <c r="C26" s="139"/>
      <c r="D26" s="124"/>
      <c r="E26" s="124"/>
      <c r="F26" s="124"/>
      <c r="G26" s="124"/>
      <c r="H26" s="124"/>
    </row>
    <row r="27" spans="2:9" ht="15">
      <c r="B27" s="124"/>
      <c r="C27" s="124"/>
      <c r="D27" s="124"/>
      <c r="E27" s="124"/>
      <c r="F27" s="124"/>
      <c r="G27" s="124"/>
      <c r="H27" s="124"/>
    </row>
    <row r="28" spans="2:9" ht="18" customHeight="1">
      <c r="B28" s="136" t="s">
        <v>37</v>
      </c>
      <c r="C28" s="137"/>
      <c r="D28" s="124"/>
      <c r="E28" s="124"/>
      <c r="F28" s="124"/>
      <c r="G28" s="124"/>
      <c r="H28" s="124"/>
    </row>
    <row r="29" spans="2:9" ht="18" customHeight="1">
      <c r="B29" s="138" t="s">
        <v>38</v>
      </c>
      <c r="C29" s="141"/>
      <c r="D29" s="124"/>
      <c r="E29" s="124"/>
      <c r="F29" s="124"/>
      <c r="G29" s="124"/>
      <c r="H29" s="124"/>
    </row>
    <row r="30" spans="2:9" ht="18" customHeight="1">
      <c r="B30" s="140" t="s">
        <v>39</v>
      </c>
      <c r="C30" s="139"/>
      <c r="D30" s="124"/>
      <c r="E30" s="124"/>
      <c r="F30" s="124"/>
      <c r="G30" s="124"/>
      <c r="H30" s="124"/>
    </row>
    <row r="31" spans="2:9" ht="18" customHeight="1">
      <c r="B31" s="140" t="s">
        <v>40</v>
      </c>
      <c r="C31" s="139"/>
      <c r="D31" s="124"/>
      <c r="E31" s="124"/>
      <c r="F31" s="124"/>
      <c r="G31" s="124"/>
      <c r="H31" s="124"/>
    </row>
    <row r="32" spans="2:9" ht="18" customHeight="1">
      <c r="B32" s="140" t="s">
        <v>41</v>
      </c>
      <c r="C32" s="139"/>
      <c r="D32" s="124"/>
      <c r="E32" s="124"/>
      <c r="F32" s="124"/>
      <c r="G32" s="124"/>
      <c r="H32" s="124"/>
    </row>
    <row r="33" spans="2:8" ht="18" customHeight="1">
      <c r="B33" s="142" t="s">
        <v>42</v>
      </c>
      <c r="C33" s="139"/>
      <c r="D33" s="124"/>
      <c r="E33" s="124"/>
      <c r="F33" s="124"/>
      <c r="G33" s="124"/>
      <c r="H33" s="124"/>
    </row>
    <row r="34" spans="2:8" ht="15">
      <c r="B34" s="143"/>
      <c r="C34" s="124"/>
      <c r="D34" s="124"/>
      <c r="E34" s="124"/>
      <c r="F34" s="124"/>
      <c r="G34" s="124"/>
      <c r="H34" s="124"/>
    </row>
    <row r="35" spans="2:8" ht="18" customHeight="1">
      <c r="B35" s="136" t="s">
        <v>43</v>
      </c>
      <c r="C35" s="137"/>
      <c r="D35" s="124"/>
      <c r="E35" s="124"/>
      <c r="F35" s="124"/>
      <c r="G35" s="124"/>
      <c r="H35" s="124"/>
    </row>
    <row r="36" spans="2:8" ht="18" customHeight="1">
      <c r="B36" s="140" t="s">
        <v>44</v>
      </c>
      <c r="C36" s="139"/>
      <c r="D36" s="124"/>
      <c r="E36" s="124"/>
      <c r="F36" s="124"/>
      <c r="G36" s="124"/>
      <c r="H36" s="124"/>
    </row>
    <row r="37" spans="2:8" ht="18" customHeight="1">
      <c r="B37" s="140" t="s">
        <v>45</v>
      </c>
      <c r="C37" s="139"/>
      <c r="D37" s="124"/>
      <c r="E37" s="124"/>
      <c r="F37" s="124"/>
      <c r="G37" s="124"/>
      <c r="H37" s="124"/>
    </row>
    <row r="38" spans="2:8" ht="18" customHeight="1">
      <c r="B38" s="144" t="s">
        <v>46</v>
      </c>
      <c r="C38" s="139"/>
      <c r="D38" s="124"/>
      <c r="E38" s="124"/>
      <c r="F38" s="124"/>
      <c r="G38" s="124"/>
      <c r="H38" s="124"/>
    </row>
    <row r="39" spans="2:8" ht="15">
      <c r="B39" s="143"/>
      <c r="C39" s="124"/>
      <c r="D39" s="124"/>
      <c r="E39" s="124"/>
      <c r="F39" s="124"/>
      <c r="G39" s="124"/>
      <c r="H39" s="124"/>
    </row>
    <row r="40" spans="2:8" ht="18" customHeight="1">
      <c r="B40" s="136" t="s">
        <v>47</v>
      </c>
      <c r="C40" s="137"/>
      <c r="D40" s="124"/>
      <c r="E40" s="124"/>
      <c r="F40" s="124"/>
      <c r="G40" s="124"/>
      <c r="H40" s="124"/>
    </row>
    <row r="41" spans="2:8" ht="18" customHeight="1">
      <c r="B41" s="144" t="s">
        <v>48</v>
      </c>
      <c r="C41" s="145"/>
      <c r="D41" s="124"/>
      <c r="E41" s="124"/>
      <c r="F41" s="124"/>
      <c r="G41" s="124"/>
      <c r="H41" s="124"/>
    </row>
    <row r="42" spans="2:8" ht="18" customHeight="1">
      <c r="B42" s="140" t="s">
        <v>49</v>
      </c>
      <c r="C42" s="139"/>
      <c r="D42" s="124"/>
      <c r="E42" s="124"/>
      <c r="F42" s="124"/>
      <c r="G42" s="124"/>
      <c r="H42" s="124"/>
    </row>
    <row r="43" spans="2:8" ht="18" customHeight="1">
      <c r="B43" s="144" t="s">
        <v>50</v>
      </c>
      <c r="C43" s="139"/>
      <c r="D43" s="124"/>
      <c r="E43" s="124"/>
      <c r="F43" s="124"/>
      <c r="G43" s="124"/>
      <c r="H43" s="124"/>
    </row>
    <row r="44" spans="2:8" ht="15">
      <c r="B44" s="143"/>
      <c r="C44" s="124"/>
      <c r="D44" s="124"/>
      <c r="E44" s="124"/>
      <c r="F44" s="124"/>
      <c r="G44" s="124"/>
      <c r="H44" s="124"/>
    </row>
    <row r="45" spans="2:8" ht="18" customHeight="1">
      <c r="B45" s="136" t="s">
        <v>51</v>
      </c>
      <c r="C45" s="137"/>
      <c r="E45" s="124"/>
      <c r="F45" s="124"/>
      <c r="G45" s="124"/>
      <c r="H45" s="124"/>
    </row>
    <row r="46" spans="2:8" ht="18" customHeight="1">
      <c r="B46" s="138" t="s">
        <v>52</v>
      </c>
      <c r="C46" s="139"/>
      <c r="D46" s="124"/>
      <c r="E46" s="124"/>
      <c r="F46" s="124"/>
      <c r="G46" s="124"/>
      <c r="H46" s="124"/>
    </row>
    <row r="47" spans="2:8" ht="18" customHeight="1">
      <c r="B47" s="140" t="s">
        <v>53</v>
      </c>
      <c r="C47" s="139"/>
      <c r="D47" s="124"/>
      <c r="E47" s="124"/>
      <c r="F47" s="124"/>
      <c r="G47" s="124"/>
      <c r="H47" s="124"/>
    </row>
    <row r="48" spans="2:8" ht="18" customHeight="1">
      <c r="B48" s="144" t="s">
        <v>54</v>
      </c>
      <c r="C48" s="139"/>
      <c r="D48" s="124"/>
      <c r="E48" s="124"/>
      <c r="F48" s="124"/>
      <c r="G48" s="124"/>
      <c r="H48" s="124"/>
    </row>
    <row r="49" spans="2:8" ht="15">
      <c r="B49" s="143"/>
      <c r="C49" s="124"/>
      <c r="D49" s="124"/>
      <c r="E49" s="124"/>
      <c r="F49" s="124"/>
      <c r="G49" s="124"/>
      <c r="H49" s="124"/>
    </row>
    <row r="50" spans="2:8" ht="18" customHeight="1">
      <c r="B50" s="136" t="s">
        <v>55</v>
      </c>
      <c r="C50" s="137"/>
      <c r="D50" s="124"/>
      <c r="E50" s="124"/>
      <c r="F50" s="124"/>
      <c r="G50" s="124"/>
      <c r="H50" s="124"/>
    </row>
    <row r="51" spans="2:8" ht="18" customHeight="1">
      <c r="B51" s="140" t="s">
        <v>56</v>
      </c>
      <c r="C51" s="139"/>
      <c r="D51" s="124"/>
      <c r="E51" s="124"/>
      <c r="F51" s="124"/>
      <c r="G51" s="124"/>
      <c r="H51" s="124"/>
    </row>
    <row r="52" spans="2:8" ht="18" customHeight="1">
      <c r="B52" s="140" t="s">
        <v>57</v>
      </c>
      <c r="C52" s="139"/>
      <c r="D52" s="124"/>
      <c r="E52" s="124"/>
      <c r="F52" s="124"/>
      <c r="G52" s="124"/>
      <c r="H52" s="124"/>
    </row>
    <row r="53" spans="2:8" ht="18" customHeight="1">
      <c r="B53" s="140" t="s">
        <v>58</v>
      </c>
      <c r="C53" s="139"/>
      <c r="D53" s="124"/>
      <c r="E53" s="124"/>
      <c r="F53" s="124"/>
      <c r="G53" s="124"/>
      <c r="H53" s="124"/>
    </row>
    <row r="54" spans="2:8" ht="18" customHeight="1">
      <c r="B54" s="140" t="s">
        <v>59</v>
      </c>
      <c r="C54" s="139"/>
      <c r="D54" s="124"/>
      <c r="E54" s="124"/>
      <c r="F54" s="124"/>
      <c r="G54" s="124"/>
      <c r="H54" s="124"/>
    </row>
    <row r="55" spans="2:8" ht="15">
      <c r="B55" s="143"/>
      <c r="C55" s="124"/>
      <c r="D55" s="124"/>
      <c r="E55" s="124"/>
      <c r="F55" s="124"/>
      <c r="G55" s="124"/>
      <c r="H55" s="124"/>
    </row>
    <row r="56" spans="2:8" ht="18" customHeight="1">
      <c r="B56" s="136" t="s">
        <v>60</v>
      </c>
      <c r="C56" s="137"/>
      <c r="D56" s="124"/>
      <c r="E56" s="124"/>
      <c r="F56" s="124"/>
      <c r="G56" s="124"/>
      <c r="H56" s="124"/>
    </row>
    <row r="57" spans="2:8" ht="18" customHeight="1">
      <c r="B57" s="138" t="s">
        <v>61</v>
      </c>
      <c r="C57" s="141"/>
      <c r="D57" s="124"/>
      <c r="E57" s="124"/>
      <c r="F57" s="124"/>
      <c r="G57" s="124"/>
      <c r="H57" s="124"/>
    </row>
    <row r="58" spans="2:8" ht="18" customHeight="1">
      <c r="B58" s="140" t="s">
        <v>62</v>
      </c>
      <c r="C58" s="139"/>
      <c r="D58" s="124"/>
      <c r="E58" s="124"/>
      <c r="F58" s="124"/>
      <c r="G58" s="124"/>
      <c r="H58" s="124"/>
    </row>
    <row r="59" spans="2:8" ht="18" customHeight="1">
      <c r="B59" s="140" t="s">
        <v>63</v>
      </c>
      <c r="C59" s="139"/>
      <c r="D59" s="124"/>
      <c r="E59" s="124"/>
      <c r="F59" s="124"/>
      <c r="G59" s="124"/>
      <c r="H59" s="124"/>
    </row>
    <row r="60" spans="2:8" ht="18" customHeight="1">
      <c r="B60" s="140" t="s">
        <v>64</v>
      </c>
      <c r="C60" s="139"/>
      <c r="D60" s="124"/>
      <c r="E60" s="124"/>
      <c r="F60" s="124"/>
      <c r="G60" s="124"/>
      <c r="H60" s="124"/>
    </row>
    <row r="61" spans="2:8" ht="18" customHeight="1">
      <c r="B61" s="140" t="s">
        <v>65</v>
      </c>
      <c r="C61" s="139"/>
      <c r="D61" s="124"/>
      <c r="E61" s="124"/>
      <c r="F61" s="124"/>
      <c r="G61" s="124"/>
      <c r="H61" s="124"/>
    </row>
    <row r="62" spans="2:8" ht="15">
      <c r="B62" s="146" t="s">
        <v>66</v>
      </c>
      <c r="F62" s="124"/>
      <c r="G62" s="124"/>
      <c r="H62" s="124"/>
    </row>
    <row r="63" spans="2:8" ht="15">
      <c r="B63" s="147"/>
      <c r="C63" s="124"/>
      <c r="F63" s="124"/>
      <c r="G63" s="124"/>
      <c r="H63" s="124"/>
    </row>
    <row r="64" spans="2:8" ht="15">
      <c r="D64" s="124"/>
      <c r="E64" s="124"/>
    </row>
    <row r="65" spans="4:5" ht="15">
      <c r="D65" s="124"/>
      <c r="E65" s="1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64"/>
  <sheetViews>
    <sheetView topLeftCell="D1" zoomScale="90" zoomScaleNormal="90" workbookViewId="0">
      <selection activeCell="AU19" sqref="AU19"/>
    </sheetView>
  </sheetViews>
  <sheetFormatPr defaultColWidth="11.42578125" defaultRowHeight="15"/>
  <cols>
    <col min="1" max="1" width="13.28515625" customWidth="1"/>
    <col min="2" max="2" width="9.42578125" customWidth="1"/>
    <col min="3" max="3" width="8.28515625" customWidth="1"/>
    <col min="4" max="4" width="7.85546875" customWidth="1"/>
    <col min="5" max="23" width="7.28515625" customWidth="1"/>
    <col min="24" max="24" width="8.42578125" customWidth="1"/>
    <col min="25" max="25" width="5" customWidth="1"/>
    <col min="26" max="26" width="8.7109375" customWidth="1"/>
    <col min="27" max="27" width="6.28515625" customWidth="1"/>
    <col min="28" max="28" width="5.7109375" customWidth="1"/>
    <col min="29" max="29" width="8.7109375" customWidth="1"/>
    <col min="30" max="30" width="7.140625" hidden="1" customWidth="1"/>
    <col min="31" max="31" width="6.7109375" hidden="1" customWidth="1"/>
    <col min="32" max="32" width="7.5703125" customWidth="1"/>
    <col min="33" max="59" width="6.5703125" customWidth="1"/>
    <col min="60" max="79" width="6.42578125" customWidth="1"/>
    <col min="80" max="80" width="5.140625" customWidth="1"/>
    <col min="81" max="83" width="6" customWidth="1"/>
    <col min="84" max="85" width="6.5703125" customWidth="1"/>
    <col min="86" max="86" width="6" customWidth="1"/>
    <col min="87" max="88" width="6.85546875" customWidth="1"/>
    <col min="89" max="89" width="5.42578125" customWidth="1"/>
    <col min="90" max="90" width="5.7109375" customWidth="1"/>
    <col min="91" max="98" width="4" customWidth="1"/>
  </cols>
  <sheetData>
    <row r="1" spans="1:97" ht="16.5" customHeight="1">
      <c r="A1" s="195" t="s">
        <v>67</v>
      </c>
      <c r="B1" s="195"/>
      <c r="C1" s="151"/>
      <c r="D1" s="194" t="s">
        <v>68</v>
      </c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7" t="s">
        <v>69</v>
      </c>
      <c r="Y1" s="198"/>
      <c r="Z1" s="198"/>
      <c r="AA1" s="199" t="s">
        <v>70</v>
      </c>
      <c r="AB1" s="199"/>
      <c r="AC1" s="199"/>
      <c r="AD1" s="10"/>
      <c r="AG1" s="11"/>
    </row>
    <row r="2" spans="1:97" ht="17.25" customHeight="1">
      <c r="A2" s="196"/>
      <c r="B2" s="196"/>
      <c r="C2" s="152"/>
      <c r="D2" s="202" t="s">
        <v>71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4"/>
      <c r="X2" s="200" t="s">
        <v>72</v>
      </c>
      <c r="Y2" s="201"/>
      <c r="Z2" s="12" t="s">
        <v>73</v>
      </c>
      <c r="AA2" s="199" t="s">
        <v>72</v>
      </c>
      <c r="AB2" s="199"/>
      <c r="AC2" s="7" t="s">
        <v>73</v>
      </c>
      <c r="AD2" s="7"/>
    </row>
    <row r="3" spans="1:97" s="2" customFormat="1" ht="20.25" customHeight="1">
      <c r="A3" s="192" t="s">
        <v>74</v>
      </c>
      <c r="B3" s="193"/>
      <c r="C3" s="21" t="s">
        <v>75</v>
      </c>
      <c r="D3" s="66">
        <v>1</v>
      </c>
      <c r="E3" s="66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1">
        <v>8</v>
      </c>
      <c r="L3" s="1">
        <v>9</v>
      </c>
      <c r="M3" s="8">
        <v>10</v>
      </c>
      <c r="N3" s="1">
        <v>11</v>
      </c>
      <c r="O3" s="8">
        <v>12</v>
      </c>
      <c r="P3" s="1">
        <v>13</v>
      </c>
      <c r="Q3" s="8">
        <v>14</v>
      </c>
      <c r="R3" s="1">
        <v>15</v>
      </c>
      <c r="S3" s="8">
        <v>16</v>
      </c>
      <c r="T3" s="1">
        <v>17</v>
      </c>
      <c r="U3" s="8">
        <v>18</v>
      </c>
      <c r="V3" s="1">
        <v>19</v>
      </c>
      <c r="W3" s="8">
        <v>20</v>
      </c>
      <c r="X3" s="205">
        <v>0.16</v>
      </c>
      <c r="Y3" s="206"/>
      <c r="Z3" s="153">
        <v>0.312</v>
      </c>
      <c r="AA3" s="207">
        <f>X3*AD3</f>
        <v>2.5591199999999996</v>
      </c>
      <c r="AB3" s="207"/>
      <c r="AC3" s="14">
        <f>Z3*AD3</f>
        <v>4.9902839999999999</v>
      </c>
      <c r="AD3" s="9">
        <f>AVERAGE(D4:W4)</f>
        <v>15.994499999999999</v>
      </c>
      <c r="AE3" s="71">
        <f>AVERAGE(C4:C14)</f>
        <v>1</v>
      </c>
      <c r="AG3" s="72">
        <v>1</v>
      </c>
      <c r="AH3" s="43">
        <v>2</v>
      </c>
      <c r="AI3" s="43">
        <v>3</v>
      </c>
      <c r="AJ3" s="43">
        <v>4</v>
      </c>
      <c r="AK3" s="43">
        <v>5</v>
      </c>
      <c r="AL3" s="43">
        <v>6</v>
      </c>
      <c r="AM3" s="43">
        <v>7</v>
      </c>
      <c r="AN3" s="43">
        <v>8</v>
      </c>
      <c r="AO3" s="43">
        <v>9</v>
      </c>
      <c r="AP3" s="43">
        <v>10</v>
      </c>
      <c r="AQ3" s="43">
        <v>11</v>
      </c>
      <c r="AR3" s="43">
        <v>12</v>
      </c>
      <c r="AS3" s="43">
        <v>13</v>
      </c>
      <c r="AT3" s="43">
        <v>14</v>
      </c>
      <c r="AU3" s="43">
        <v>15</v>
      </c>
      <c r="AV3" s="43">
        <v>16</v>
      </c>
      <c r="AW3" s="43">
        <v>17</v>
      </c>
      <c r="AX3" s="43">
        <v>18</v>
      </c>
      <c r="AY3" s="43">
        <v>19</v>
      </c>
      <c r="AZ3" s="43">
        <v>20</v>
      </c>
      <c r="BA3" s="43" t="s">
        <v>76</v>
      </c>
      <c r="BB3" s="43" t="s">
        <v>77</v>
      </c>
      <c r="BC3" s="44" t="s">
        <v>78</v>
      </c>
      <c r="BD3" s="44" t="s">
        <v>79</v>
      </c>
      <c r="BE3" s="43" t="s">
        <v>80</v>
      </c>
      <c r="BF3" s="44" t="s">
        <v>81</v>
      </c>
      <c r="BG3" s="43" t="s">
        <v>82</v>
      </c>
      <c r="BH3" s="72">
        <v>1</v>
      </c>
      <c r="BI3" s="43">
        <v>2</v>
      </c>
      <c r="BJ3" s="43">
        <v>3</v>
      </c>
      <c r="BK3" s="43">
        <v>4</v>
      </c>
      <c r="BL3" s="43">
        <v>5</v>
      </c>
      <c r="BM3" s="43">
        <v>6</v>
      </c>
      <c r="BN3" s="43">
        <v>7</v>
      </c>
      <c r="BO3" s="43">
        <v>8</v>
      </c>
      <c r="BP3" s="43">
        <v>9</v>
      </c>
      <c r="BQ3" s="43">
        <v>10</v>
      </c>
      <c r="BR3" s="43">
        <v>11</v>
      </c>
      <c r="BS3" s="43">
        <v>12</v>
      </c>
      <c r="BT3" s="43">
        <v>13</v>
      </c>
      <c r="BU3" s="43">
        <v>14</v>
      </c>
      <c r="BV3" s="43">
        <v>15</v>
      </c>
      <c r="BW3" s="43">
        <v>16</v>
      </c>
      <c r="BX3" s="43">
        <v>17</v>
      </c>
      <c r="BY3" s="43">
        <v>18</v>
      </c>
      <c r="BZ3" s="43">
        <v>19</v>
      </c>
      <c r="CA3" s="43">
        <v>20</v>
      </c>
      <c r="CB3" s="76" t="s">
        <v>76</v>
      </c>
      <c r="CC3" s="76" t="s">
        <v>77</v>
      </c>
      <c r="CD3" s="77" t="s">
        <v>78</v>
      </c>
      <c r="CE3" s="77" t="s">
        <v>79</v>
      </c>
      <c r="CF3" s="76" t="s">
        <v>80</v>
      </c>
      <c r="CG3" s="77" t="s">
        <v>81</v>
      </c>
      <c r="CH3"/>
      <c r="CI3"/>
      <c r="CJ3"/>
      <c r="CK3"/>
      <c r="CL3"/>
      <c r="CM3"/>
      <c r="CN3"/>
      <c r="CO3"/>
      <c r="CP3"/>
      <c r="CQ3"/>
      <c r="CR3"/>
      <c r="CS3"/>
    </row>
    <row r="4" spans="1:97" s="2" customFormat="1" ht="21.75" customHeight="1">
      <c r="A4" s="148" t="s">
        <v>83</v>
      </c>
      <c r="B4" s="154">
        <v>2</v>
      </c>
      <c r="C4" s="154">
        <v>1</v>
      </c>
      <c r="D4" s="155">
        <v>8.8000000000000007</v>
      </c>
      <c r="E4" s="155">
        <v>6.22</v>
      </c>
      <c r="F4" s="155">
        <v>4.7699999999999996</v>
      </c>
      <c r="G4" s="155">
        <v>14.4</v>
      </c>
      <c r="H4" s="155">
        <v>4.2300000000000004</v>
      </c>
      <c r="I4" s="155">
        <v>22.79</v>
      </c>
      <c r="J4" s="155">
        <v>5.59</v>
      </c>
      <c r="K4" s="155">
        <v>9.3699999999999992</v>
      </c>
      <c r="L4" s="155">
        <v>39.590000000000003</v>
      </c>
      <c r="M4" s="155">
        <v>3.73</v>
      </c>
      <c r="N4" s="155">
        <v>11</v>
      </c>
      <c r="O4" s="155">
        <v>13</v>
      </c>
      <c r="P4" s="155">
        <v>15</v>
      </c>
      <c r="Q4" s="155">
        <v>17</v>
      </c>
      <c r="R4" s="155">
        <v>19</v>
      </c>
      <c r="S4" s="155">
        <v>21</v>
      </c>
      <c r="T4" s="155">
        <v>23</v>
      </c>
      <c r="U4" s="155">
        <v>25</v>
      </c>
      <c r="V4" s="155">
        <v>27</v>
      </c>
      <c r="W4" s="155">
        <v>29.4</v>
      </c>
      <c r="X4" s="12" t="s">
        <v>84</v>
      </c>
      <c r="Y4" s="6" t="s">
        <v>82</v>
      </c>
      <c r="Z4" s="13" t="s">
        <v>85</v>
      </c>
      <c r="AA4" s="12" t="s">
        <v>86</v>
      </c>
      <c r="AB4" s="6" t="s">
        <v>82</v>
      </c>
      <c r="AC4" s="13" t="s">
        <v>85</v>
      </c>
      <c r="AD4" s="78">
        <f t="shared" ref="AD4:AD14" si="0">AE$3/C4</f>
        <v>1</v>
      </c>
      <c r="AE4" s="43">
        <f>COUNT(AG4:AZ4)</f>
        <v>20</v>
      </c>
      <c r="AF4" s="43" t="str">
        <f>IF(A4="","",A4)</f>
        <v>Tid 0</v>
      </c>
      <c r="AG4" s="67">
        <f>D4*$AD4</f>
        <v>8.8000000000000007</v>
      </c>
      <c r="AH4" s="24">
        <f t="shared" ref="AH4:AZ4" si="1">E4*$AD4</f>
        <v>6.22</v>
      </c>
      <c r="AI4" s="24">
        <f t="shared" si="1"/>
        <v>4.7699999999999996</v>
      </c>
      <c r="AJ4" s="24">
        <f t="shared" si="1"/>
        <v>14.4</v>
      </c>
      <c r="AK4" s="24">
        <f t="shared" si="1"/>
        <v>4.2300000000000004</v>
      </c>
      <c r="AL4" s="24">
        <f t="shared" si="1"/>
        <v>22.79</v>
      </c>
      <c r="AM4" s="24">
        <f t="shared" si="1"/>
        <v>5.59</v>
      </c>
      <c r="AN4" s="24">
        <f t="shared" si="1"/>
        <v>9.3699999999999992</v>
      </c>
      <c r="AO4" s="24">
        <f t="shared" si="1"/>
        <v>39.590000000000003</v>
      </c>
      <c r="AP4" s="24">
        <f t="shared" si="1"/>
        <v>3.73</v>
      </c>
      <c r="AQ4" s="24">
        <f t="shared" si="1"/>
        <v>11</v>
      </c>
      <c r="AR4" s="24">
        <f t="shared" si="1"/>
        <v>13</v>
      </c>
      <c r="AS4" s="24">
        <f t="shared" si="1"/>
        <v>15</v>
      </c>
      <c r="AT4" s="24">
        <f t="shared" si="1"/>
        <v>17</v>
      </c>
      <c r="AU4" s="24">
        <f t="shared" si="1"/>
        <v>19</v>
      </c>
      <c r="AV4" s="24">
        <f t="shared" si="1"/>
        <v>21</v>
      </c>
      <c r="AW4" s="24">
        <f t="shared" si="1"/>
        <v>23</v>
      </c>
      <c r="AX4" s="24">
        <f t="shared" si="1"/>
        <v>25</v>
      </c>
      <c r="AY4" s="24">
        <f t="shared" si="1"/>
        <v>27</v>
      </c>
      <c r="AZ4" s="24">
        <f t="shared" si="1"/>
        <v>29.4</v>
      </c>
      <c r="BA4" s="24"/>
      <c r="BB4" s="24"/>
      <c r="BC4" s="24"/>
      <c r="BD4" s="24"/>
      <c r="BE4" s="45"/>
      <c r="BF4" s="43"/>
      <c r="BG4" s="43"/>
      <c r="BH4" s="73">
        <f>AG4</f>
        <v>8.8000000000000007</v>
      </c>
      <c r="BI4" s="23">
        <f t="shared" ref="BI4:CA4" si="2">AH4</f>
        <v>6.22</v>
      </c>
      <c r="BJ4" s="23">
        <f t="shared" si="2"/>
        <v>4.7699999999999996</v>
      </c>
      <c r="BK4" s="23">
        <f t="shared" si="2"/>
        <v>14.4</v>
      </c>
      <c r="BL4" s="23">
        <f t="shared" si="2"/>
        <v>4.2300000000000004</v>
      </c>
      <c r="BM4" s="23">
        <f t="shared" si="2"/>
        <v>22.79</v>
      </c>
      <c r="BN4" s="23">
        <f t="shared" si="2"/>
        <v>5.59</v>
      </c>
      <c r="BO4" s="23">
        <f t="shared" si="2"/>
        <v>9.3699999999999992</v>
      </c>
      <c r="BP4" s="23">
        <f t="shared" si="2"/>
        <v>39.590000000000003</v>
      </c>
      <c r="BQ4" s="23">
        <f t="shared" si="2"/>
        <v>3.73</v>
      </c>
      <c r="BR4" s="23">
        <f t="shared" si="2"/>
        <v>11</v>
      </c>
      <c r="BS4" s="23">
        <f t="shared" si="2"/>
        <v>13</v>
      </c>
      <c r="BT4" s="23">
        <f t="shared" si="2"/>
        <v>15</v>
      </c>
      <c r="BU4" s="23">
        <f t="shared" si="2"/>
        <v>17</v>
      </c>
      <c r="BV4" s="23">
        <f t="shared" si="2"/>
        <v>19</v>
      </c>
      <c r="BW4" s="23">
        <f t="shared" si="2"/>
        <v>21</v>
      </c>
      <c r="BX4" s="23">
        <f t="shared" si="2"/>
        <v>23</v>
      </c>
      <c r="BY4" s="23">
        <f t="shared" si="2"/>
        <v>25</v>
      </c>
      <c r="BZ4" s="23">
        <f t="shared" si="2"/>
        <v>27</v>
      </c>
      <c r="CA4" s="23">
        <f t="shared" si="2"/>
        <v>29.4</v>
      </c>
      <c r="CB4" s="43"/>
      <c r="CC4" s="43"/>
      <c r="CD4" s="43"/>
      <c r="CE4" s="43"/>
      <c r="CF4" s="43"/>
      <c r="CG4" s="43"/>
      <c r="CI4"/>
      <c r="CJ4"/>
      <c r="CK4"/>
      <c r="CL4"/>
      <c r="CM4"/>
      <c r="CN4"/>
      <c r="CO4"/>
      <c r="CP4"/>
      <c r="CQ4"/>
      <c r="CR4"/>
      <c r="CS4"/>
    </row>
    <row r="5" spans="1:97" s="2" customFormat="1" ht="21" customHeight="1">
      <c r="A5" s="148" t="s">
        <v>87</v>
      </c>
      <c r="B5" s="156">
        <v>4</v>
      </c>
      <c r="C5" s="154">
        <v>1</v>
      </c>
      <c r="D5" s="155">
        <v>8.84</v>
      </c>
      <c r="E5" s="155">
        <v>6.09</v>
      </c>
      <c r="F5" s="155">
        <v>4.74</v>
      </c>
      <c r="G5" s="155">
        <v>13.34</v>
      </c>
      <c r="H5" s="155">
        <v>4.2699999999999996</v>
      </c>
      <c r="I5" s="155">
        <v>22.73</v>
      </c>
      <c r="J5" s="155">
        <v>5.57</v>
      </c>
      <c r="K5" s="155">
        <v>9.3000000000000007</v>
      </c>
      <c r="L5" s="155">
        <v>39.75</v>
      </c>
      <c r="M5" s="155">
        <v>3.82</v>
      </c>
      <c r="N5" s="155">
        <v>11.4</v>
      </c>
      <c r="O5" s="155">
        <v>12.6</v>
      </c>
      <c r="P5" s="155">
        <v>12.6</v>
      </c>
      <c r="Q5" s="155">
        <v>17</v>
      </c>
      <c r="R5" s="155">
        <v>18.3</v>
      </c>
      <c r="S5" s="155">
        <v>20.2</v>
      </c>
      <c r="T5" s="155">
        <v>22</v>
      </c>
      <c r="U5" s="155">
        <v>25.1</v>
      </c>
      <c r="V5" s="155">
        <v>26</v>
      </c>
      <c r="W5" s="155">
        <v>29</v>
      </c>
      <c r="X5" s="16">
        <f t="shared" ref="X5:X14" si="3">IF(AE5=0,"",AVERAGE(AG5:AZ5))</f>
        <v>-1.9588689531412858E-2</v>
      </c>
      <c r="Y5" s="19">
        <f t="shared" ref="Y5:Y14" si="4">IF(AE5&lt;2,"",STDEV(AG5:AZ5)/SQRT(COUNT(AG5:AZ5))*TINV(0.1,COUNT(AG5:AZ5)-1))</f>
        <v>1.6149155189255814E-2</v>
      </c>
      <c r="Z5" s="17">
        <f t="shared" ref="Z5:Z14" si="5">IF(AE5=0,"",1-(FREQUENCY(AG5:AZ5,Z$3)+FREQUENCY(AG5:AZ5,-Z$3))/COUNT(AG5:AZ5))</f>
        <v>0</v>
      </c>
      <c r="AA5" s="18">
        <f t="shared" ref="AA5:AA14" si="6">IF(AE5=0,"",AVERAGE(BH5:CA5))</f>
        <v>-0.36199999999999999</v>
      </c>
      <c r="AB5" s="20">
        <f t="shared" ref="AB5:AB14" si="7">IF(AE5&lt;2,"",STDEV(BH5:CA5)/SQRT(COUNT(BH5:CA5))*TINV(0.1,COUNT(BH5:CA5)-1))</f>
        <v>0.25004580839273194</v>
      </c>
      <c r="AC5" s="17">
        <f t="shared" ref="AC5:AC14" si="8">IF(AE5=0,"",1-(FREQUENCY(BH5:CA5,Z$3*AD$3)+FREQUENCY(BH5:CA5,-Z$3*AD$3))/COUNT(BH5:CA5))</f>
        <v>0</v>
      </c>
      <c r="AD5" s="78">
        <f t="shared" si="0"/>
        <v>1</v>
      </c>
      <c r="AE5" s="79">
        <f t="shared" ref="AE5:AE14" si="9">COUNT(D5:W5)</f>
        <v>20</v>
      </c>
      <c r="AF5" s="43" t="str">
        <f t="shared" ref="AF5:AF14" si="10">IF(A5="","",A5)</f>
        <v>Tid 1</v>
      </c>
      <c r="AG5" s="68">
        <f t="shared" ref="AG5:AG14" si="11">IF(D5*D$4=0,"",D5*$AD5/AG$4-1)</f>
        <v>4.5454545454544082E-3</v>
      </c>
      <c r="AH5" s="5">
        <f t="shared" ref="AH5:AH14" si="12">IF(E5*E$4=0,"",E5*$AD5/AH$4-1)</f>
        <v>-2.0900321543408373E-2</v>
      </c>
      <c r="AI5" s="5">
        <f t="shared" ref="AI5:AI14" si="13">IF(F5*F$4=0,"",F5*$AD5/AI$4-1)</f>
        <v>-6.2893081761005165E-3</v>
      </c>
      <c r="AJ5" s="5">
        <f t="shared" ref="AJ5:AJ14" si="14">IF(G5*G$4=0,"",G5*$AD5/AJ$4-1)</f>
        <v>-7.3611111111111183E-2</v>
      </c>
      <c r="AK5" s="5">
        <f t="shared" ref="AK5:AK14" si="15">IF(H5*H$4=0,"",H5*$AD5/AK$4-1)</f>
        <v>9.4562647754135032E-3</v>
      </c>
      <c r="AL5" s="5">
        <f t="shared" ref="AL5:AL14" si="16">IF(I5*I$4=0,"",I5*$AD5/AL$4-1)</f>
        <v>-2.6327336551118519E-3</v>
      </c>
      <c r="AM5" s="5">
        <f t="shared" ref="AM5:AM14" si="17">IF(J5*J$4=0,"",J5*$AD5/AM$4-1)</f>
        <v>-3.5778175313058158E-3</v>
      </c>
      <c r="AN5" s="5">
        <f t="shared" ref="AN5:AN14" si="18">IF(K5*K$4=0,"",K5*$AD5/AN$4-1)</f>
        <v>-7.4706510138738969E-3</v>
      </c>
      <c r="AO5" s="5">
        <f t="shared" ref="AO5:AO14" si="19">IF(L5*L$4=0,"",L5*$AD5/AO$4-1)</f>
        <v>4.0414246021722722E-3</v>
      </c>
      <c r="AP5" s="5">
        <f t="shared" ref="AP5:AP14" si="20">IF(M5*M$4=0,"",M5*$AD5/AP$4-1)</f>
        <v>2.4128686327077764E-2</v>
      </c>
      <c r="AQ5" s="5">
        <f t="shared" ref="AQ5:AQ14" si="21">IF(N5*N$4=0,"",N5*$AD5/AQ$4-1)</f>
        <v>3.6363636363636376E-2</v>
      </c>
      <c r="AR5" s="5">
        <f t="shared" ref="AR5:AR14" si="22">IF(O5*O$4=0,"",O5*$AD5/AR$4-1)</f>
        <v>-3.0769230769230771E-2</v>
      </c>
      <c r="AS5" s="5">
        <f t="shared" ref="AS5:AS14" si="23">IF(P5*P$4=0,"",P5*$AD5/AS$4-1)</f>
        <v>-0.16000000000000003</v>
      </c>
      <c r="AT5" s="5">
        <f t="shared" ref="AT5:AT14" si="24">IF(Q5*Q$4=0,"",Q5*$AD5/AT$4-1)</f>
        <v>0</v>
      </c>
      <c r="AU5" s="5">
        <f t="shared" ref="AU5:AU14" si="25">IF(R5*R$4=0,"",R5*$AD5/AU$4-1)</f>
        <v>-3.6842105263157898E-2</v>
      </c>
      <c r="AV5" s="5">
        <f t="shared" ref="AV5:AV14" si="26">IF(S5*S$4=0,"",S5*$AD5/AV$4-1)</f>
        <v>-3.8095238095238182E-2</v>
      </c>
      <c r="AW5" s="5">
        <f t="shared" ref="AW5:AW14" si="27">IF(T5*T$4=0,"",T5*$AD5/AW$4-1)</f>
        <v>-4.3478260869565188E-2</v>
      </c>
      <c r="AX5" s="5">
        <f t="shared" ref="AX5:AX14" si="28">IF(U5*U$4=0,"",U5*$AD5/AX$4-1)</f>
        <v>4.0000000000000036E-3</v>
      </c>
      <c r="AY5" s="5">
        <f t="shared" ref="AY5:AY14" si="29">IF(V5*V$4=0,"",V5*$AD5/AY$4-1)</f>
        <v>-3.703703703703709E-2</v>
      </c>
      <c r="AZ5" s="5">
        <f t="shared" ref="AZ5:AZ14" si="30">IF(W5*W$4=0,"",W5*$AD5/AZ$4-1)</f>
        <v>-1.3605442176870652E-2</v>
      </c>
      <c r="BA5" s="3">
        <f t="shared" ref="BA5:BA14" si="31">IF(AE5=0,"",Z$3)</f>
        <v>0.312</v>
      </c>
      <c r="BB5" s="3">
        <f t="shared" ref="BB5:BB14" si="32">IF(AE5=0,"",X$3)</f>
        <v>0.16</v>
      </c>
      <c r="BC5" s="3">
        <f t="shared" ref="BC5:BC14" si="33">IF(AE5=0,"",-BB5)</f>
        <v>-0.16</v>
      </c>
      <c r="BD5" s="3">
        <f t="shared" ref="BD5:BD14" si="34">IF(AE5=0,"",-BA5)</f>
        <v>-0.312</v>
      </c>
      <c r="BE5" s="46">
        <f t="shared" ref="BE5:BE14" si="35">IF(AE5=0,"",AVERAGE(AG5:AZ5))</f>
        <v>-1.9588689531412858E-2</v>
      </c>
      <c r="BF5" s="46">
        <f t="shared" ref="BF5:BF14" si="36">IF(AE5&lt;2,"",STDEV(AG5:AZ5)/SQRT(AE5)*TINV(0.05,AE5-1))</f>
        <v>1.9547700468274566E-2</v>
      </c>
      <c r="BG5" s="47">
        <f t="shared" ref="BG5:BG14" si="37">IF(CG5="","",-CG5)</f>
        <v>-0.30266726082740303</v>
      </c>
      <c r="BH5" s="74">
        <f t="shared" ref="BH5:BH14" si="38">IF(D5*D$4=0,"",D5*$AD5-AG$4)</f>
        <v>3.9999999999999147E-2</v>
      </c>
      <c r="BI5" s="4">
        <f t="shared" ref="BI5:BI14" si="39">IF(E5*E$4=0,"",E5*$AD5-AH$4)</f>
        <v>-0.12999999999999989</v>
      </c>
      <c r="BJ5" s="4">
        <f t="shared" ref="BJ5:BJ14" si="40">IF(F5*F$4=0,"",F5*$AD5-AI$4)</f>
        <v>-2.9999999999999361E-2</v>
      </c>
      <c r="BK5" s="4">
        <f t="shared" ref="BK5:BK14" si="41">IF(G5*G$4=0,"",G5*$AD5-AJ$4)</f>
        <v>-1.0600000000000005</v>
      </c>
      <c r="BL5" s="4">
        <f t="shared" ref="BL5:BL14" si="42">IF(H5*H$4=0,"",H5*$AD5-AK$4)</f>
        <v>3.9999999999999147E-2</v>
      </c>
      <c r="BM5" s="4">
        <f t="shared" ref="BM5:BM14" si="43">IF(I5*I$4=0,"",I5*$AD5-AL$4)</f>
        <v>-5.9999999999998721E-2</v>
      </c>
      <c r="BN5" s="4">
        <f t="shared" ref="BN5:BN14" si="44">IF(J5*J$4=0,"",J5*$AD5-AM$4)</f>
        <v>-1.9999999999999574E-2</v>
      </c>
      <c r="BO5" s="4">
        <f t="shared" ref="BO5:BO14" si="45">IF(K5*K$4=0,"",K5*$AD5-AN$4)</f>
        <v>-6.9999999999998508E-2</v>
      </c>
      <c r="BP5" s="4">
        <f t="shared" ref="BP5:BP14" si="46">IF(L5*L$4=0,"",L5*$AD5-AO$4)</f>
        <v>0.15999999999999659</v>
      </c>
      <c r="BQ5" s="4">
        <f t="shared" ref="BQ5:BQ14" si="47">IF(M5*M$4=0,"",M5*$AD5-AP$4)</f>
        <v>8.9999999999999858E-2</v>
      </c>
      <c r="BR5" s="4">
        <f t="shared" ref="BR5:BR14" si="48">IF(N5*N$4=0,"",N5*$AD5-AQ$4)</f>
        <v>0.40000000000000036</v>
      </c>
      <c r="BS5" s="4">
        <f t="shared" ref="BS5:BS14" si="49">IF(O5*O$4=0,"",O5*$AD5-AR$4)</f>
        <v>-0.40000000000000036</v>
      </c>
      <c r="BT5" s="4">
        <f t="shared" ref="BT5:BT14" si="50">IF(P5*P$4=0,"",P5*$AD5-AS$4)</f>
        <v>-2.4000000000000004</v>
      </c>
      <c r="BU5" s="4">
        <f t="shared" ref="BU5:BU14" si="51">IF(Q5*Q$4=0,"",Q5*$AD5-AT$4)</f>
        <v>0</v>
      </c>
      <c r="BV5" s="4">
        <f t="shared" ref="BV5:BV14" si="52">IF(R5*R$4=0,"",R5*$AD5-AU$4)</f>
        <v>-0.69999999999999929</v>
      </c>
      <c r="BW5" s="4">
        <f t="shared" ref="BW5:BW14" si="53">IF(S5*S$4=0,"",S5*$AD5-AV$4)</f>
        <v>-0.80000000000000071</v>
      </c>
      <c r="BX5" s="4">
        <f t="shared" ref="BX5:BX14" si="54">IF(T5*T$4=0,"",T5*$AD5-AW$4)</f>
        <v>-1</v>
      </c>
      <c r="BY5" s="4">
        <f t="shared" ref="BY5:BY14" si="55">IF(U5*U$4=0,"",U5*$AD5-AX$4)</f>
        <v>0.10000000000000142</v>
      </c>
      <c r="BZ5" s="4">
        <f t="shared" ref="BZ5:BZ14" si="56">IF(V5*V$4=0,"",V5*$AD5-AY$4)</f>
        <v>-1</v>
      </c>
      <c r="CA5" s="4">
        <f t="shared" ref="CA5:CA14" si="57">IF(W5*W$4=0,"",W5*$AD5-AZ$4)</f>
        <v>-0.39999999999999858</v>
      </c>
      <c r="CB5" s="75">
        <f t="shared" ref="CB5:CB14" si="58">IF(AE5=0,"",AC$3)</f>
        <v>4.9902839999999999</v>
      </c>
      <c r="CC5" s="75">
        <f t="shared" ref="CC5:CC14" si="59">IF(AE5=0,"",AA$3)</f>
        <v>2.5591199999999996</v>
      </c>
      <c r="CD5" s="75">
        <f t="shared" ref="CD5:CD14" si="60">IF(AE5=0,"",-CC5)</f>
        <v>-2.5591199999999996</v>
      </c>
      <c r="CE5" s="75">
        <f t="shared" ref="CE5:CE14" si="61">IF(AE5=0,"",-CB5)</f>
        <v>-4.9902839999999999</v>
      </c>
      <c r="CF5" s="48">
        <f t="shared" ref="CF5:CF14" si="62">IF(AE5=0,"",AVERAGE(BH5:CA5))</f>
        <v>-0.36199999999999999</v>
      </c>
      <c r="CG5" s="47">
        <f t="shared" ref="CG5:CG14" si="63">IF(AE5&lt;2,"",STDEV(BH5:CA5)/SQRT(AE5)*TINV(0.05,AE5-1))</f>
        <v>0.30266726082740303</v>
      </c>
      <c r="CI5"/>
      <c r="CJ5"/>
      <c r="CK5"/>
      <c r="CL5"/>
      <c r="CM5"/>
      <c r="CN5"/>
      <c r="CO5"/>
      <c r="CP5"/>
      <c r="CQ5"/>
      <c r="CR5"/>
      <c r="CS5"/>
    </row>
    <row r="6" spans="1:97" s="2" customFormat="1" ht="24.75" customHeight="1">
      <c r="A6" s="148" t="s">
        <v>88</v>
      </c>
      <c r="B6" s="156">
        <v>6</v>
      </c>
      <c r="C6" s="154">
        <v>1</v>
      </c>
      <c r="D6" s="155">
        <v>8.69</v>
      </c>
      <c r="E6" s="155">
        <v>6.21</v>
      </c>
      <c r="F6" s="155">
        <v>4.74</v>
      </c>
      <c r="G6" s="155">
        <v>13.93</v>
      </c>
      <c r="H6" s="155">
        <v>4.28</v>
      </c>
      <c r="I6" s="155">
        <v>21.95</v>
      </c>
      <c r="J6" s="155">
        <v>5.47</v>
      </c>
      <c r="K6" s="155">
        <v>9.24</v>
      </c>
      <c r="L6" s="155">
        <v>38.299999999999997</v>
      </c>
      <c r="M6" s="155">
        <v>3.74</v>
      </c>
      <c r="N6" s="155">
        <v>11</v>
      </c>
      <c r="O6" s="155">
        <v>12</v>
      </c>
      <c r="P6" s="155">
        <v>12.2</v>
      </c>
      <c r="Q6" s="155">
        <v>16.5</v>
      </c>
      <c r="R6" s="155">
        <v>17</v>
      </c>
      <c r="S6" s="155">
        <v>18.5</v>
      </c>
      <c r="T6" s="155">
        <v>22.2</v>
      </c>
      <c r="U6" s="155">
        <v>24.9</v>
      </c>
      <c r="V6" s="155">
        <v>25.8</v>
      </c>
      <c r="W6" s="155">
        <v>28.5</v>
      </c>
      <c r="X6" s="16">
        <f t="shared" si="3"/>
        <v>-3.8723471482457347E-2</v>
      </c>
      <c r="Y6" s="19">
        <f t="shared" si="4"/>
        <v>1.8923329425800252E-2</v>
      </c>
      <c r="Z6" s="17">
        <f t="shared" si="5"/>
        <v>0</v>
      </c>
      <c r="AA6" s="18">
        <f t="shared" si="6"/>
        <v>-0.73700000000000032</v>
      </c>
      <c r="AB6" s="20">
        <f t="shared" si="7"/>
        <v>0.33206340667621498</v>
      </c>
      <c r="AC6" s="17">
        <f t="shared" si="8"/>
        <v>0</v>
      </c>
      <c r="AD6" s="78">
        <f t="shared" si="0"/>
        <v>1</v>
      </c>
      <c r="AE6" s="79">
        <f t="shared" si="9"/>
        <v>20</v>
      </c>
      <c r="AF6" s="43" t="str">
        <f t="shared" si="10"/>
        <v>Tid 2</v>
      </c>
      <c r="AG6" s="68">
        <f t="shared" si="11"/>
        <v>-1.2500000000000178E-2</v>
      </c>
      <c r="AH6" s="5">
        <f t="shared" si="12"/>
        <v>-1.607717041800627E-3</v>
      </c>
      <c r="AI6" s="5">
        <f t="shared" si="13"/>
        <v>-6.2893081761005165E-3</v>
      </c>
      <c r="AJ6" s="5">
        <f t="shared" si="14"/>
        <v>-3.2638888888888884E-2</v>
      </c>
      <c r="AK6" s="5">
        <f t="shared" si="15"/>
        <v>1.1820330969267046E-2</v>
      </c>
      <c r="AL6" s="5">
        <f t="shared" si="16"/>
        <v>-3.6858271171566481E-2</v>
      </c>
      <c r="AM6" s="5">
        <f t="shared" si="17"/>
        <v>-2.146690518783545E-2</v>
      </c>
      <c r="AN6" s="5">
        <f t="shared" si="18"/>
        <v>-1.3874066168623189E-2</v>
      </c>
      <c r="AO6" s="5">
        <f t="shared" si="19"/>
        <v>-3.2583985855014097E-2</v>
      </c>
      <c r="AP6" s="5">
        <f t="shared" si="20"/>
        <v>2.6809651474530849E-3</v>
      </c>
      <c r="AQ6" s="5">
        <f t="shared" si="21"/>
        <v>0</v>
      </c>
      <c r="AR6" s="5">
        <f t="shared" si="22"/>
        <v>-7.6923076923076872E-2</v>
      </c>
      <c r="AS6" s="5">
        <f t="shared" si="23"/>
        <v>-0.18666666666666676</v>
      </c>
      <c r="AT6" s="5">
        <f t="shared" si="24"/>
        <v>-2.9411764705882359E-2</v>
      </c>
      <c r="AU6" s="5">
        <f t="shared" si="25"/>
        <v>-0.10526315789473684</v>
      </c>
      <c r="AV6" s="5">
        <f t="shared" si="26"/>
        <v>-0.11904761904761907</v>
      </c>
      <c r="AW6" s="5">
        <f t="shared" si="27"/>
        <v>-3.4782608695652195E-2</v>
      </c>
      <c r="AX6" s="5">
        <f t="shared" si="28"/>
        <v>-4.0000000000000036E-3</v>
      </c>
      <c r="AY6" s="5">
        <f t="shared" si="29"/>
        <v>-4.4444444444444398E-2</v>
      </c>
      <c r="AZ6" s="5">
        <f t="shared" si="30"/>
        <v>-3.0612244897959107E-2</v>
      </c>
      <c r="BA6" s="3">
        <f t="shared" si="31"/>
        <v>0.312</v>
      </c>
      <c r="BB6" s="3">
        <f t="shared" si="32"/>
        <v>0.16</v>
      </c>
      <c r="BC6" s="3">
        <f t="shared" si="33"/>
        <v>-0.16</v>
      </c>
      <c r="BD6" s="3">
        <f t="shared" si="34"/>
        <v>-0.312</v>
      </c>
      <c r="BE6" s="46">
        <f t="shared" si="35"/>
        <v>-3.8723471482457347E-2</v>
      </c>
      <c r="BF6" s="46">
        <f t="shared" si="36"/>
        <v>2.2905692040419087E-2</v>
      </c>
      <c r="BG6" s="47">
        <f t="shared" si="37"/>
        <v>-0.40194523701772766</v>
      </c>
      <c r="BH6" s="74">
        <f t="shared" si="38"/>
        <v>-0.11000000000000121</v>
      </c>
      <c r="BI6" s="4">
        <f t="shared" si="39"/>
        <v>-9.9999999999997868E-3</v>
      </c>
      <c r="BJ6" s="4">
        <f t="shared" si="40"/>
        <v>-2.9999999999999361E-2</v>
      </c>
      <c r="BK6" s="4">
        <f t="shared" si="41"/>
        <v>-0.47000000000000064</v>
      </c>
      <c r="BL6" s="4">
        <f t="shared" si="42"/>
        <v>4.9999999999999822E-2</v>
      </c>
      <c r="BM6" s="4">
        <f t="shared" si="43"/>
        <v>-0.83999999999999986</v>
      </c>
      <c r="BN6" s="4">
        <f t="shared" si="44"/>
        <v>-0.12000000000000011</v>
      </c>
      <c r="BO6" s="4">
        <f t="shared" si="45"/>
        <v>-0.12999999999999901</v>
      </c>
      <c r="BP6" s="4">
        <f t="shared" si="46"/>
        <v>-1.2900000000000063</v>
      </c>
      <c r="BQ6" s="4">
        <f t="shared" si="47"/>
        <v>1.0000000000000231E-2</v>
      </c>
      <c r="BR6" s="4">
        <f t="shared" si="48"/>
        <v>0</v>
      </c>
      <c r="BS6" s="4">
        <f t="shared" si="49"/>
        <v>-1</v>
      </c>
      <c r="BT6" s="4">
        <f t="shared" si="50"/>
        <v>-2.8000000000000007</v>
      </c>
      <c r="BU6" s="4">
        <f t="shared" si="51"/>
        <v>-0.5</v>
      </c>
      <c r="BV6" s="4">
        <f t="shared" si="52"/>
        <v>-2</v>
      </c>
      <c r="BW6" s="4">
        <f t="shared" si="53"/>
        <v>-2.5</v>
      </c>
      <c r="BX6" s="4">
        <f t="shared" si="54"/>
        <v>-0.80000000000000071</v>
      </c>
      <c r="BY6" s="4">
        <f t="shared" si="55"/>
        <v>-0.10000000000000142</v>
      </c>
      <c r="BZ6" s="4">
        <f t="shared" si="56"/>
        <v>-1.1999999999999993</v>
      </c>
      <c r="CA6" s="4">
        <f t="shared" si="57"/>
        <v>-0.89999999999999858</v>
      </c>
      <c r="CB6" s="75">
        <f t="shared" si="58"/>
        <v>4.9902839999999999</v>
      </c>
      <c r="CC6" s="75">
        <f t="shared" si="59"/>
        <v>2.5591199999999996</v>
      </c>
      <c r="CD6" s="75">
        <f t="shared" si="60"/>
        <v>-2.5591199999999996</v>
      </c>
      <c r="CE6" s="75">
        <f t="shared" si="61"/>
        <v>-4.9902839999999999</v>
      </c>
      <c r="CF6" s="48">
        <f t="shared" si="62"/>
        <v>-0.73700000000000032</v>
      </c>
      <c r="CG6" s="47">
        <f t="shared" si="63"/>
        <v>0.40194523701772766</v>
      </c>
      <c r="CH6" s="15"/>
      <c r="CI6"/>
      <c r="CJ6"/>
      <c r="CK6"/>
      <c r="CL6"/>
      <c r="CM6"/>
      <c r="CN6"/>
      <c r="CO6"/>
      <c r="CP6"/>
      <c r="CQ6"/>
      <c r="CR6"/>
      <c r="CS6"/>
    </row>
    <row r="7" spans="1:97" s="2" customFormat="1" ht="24" customHeight="1">
      <c r="A7" s="148" t="s">
        <v>89</v>
      </c>
      <c r="B7" s="156">
        <v>8</v>
      </c>
      <c r="C7" s="154">
        <v>1</v>
      </c>
      <c r="D7" s="155">
        <v>8.4499999999999993</v>
      </c>
      <c r="E7" s="155">
        <v>6.22</v>
      </c>
      <c r="F7" s="155">
        <v>4.68</v>
      </c>
      <c r="G7" s="155">
        <v>13.71</v>
      </c>
      <c r="H7" s="155">
        <v>4.12</v>
      </c>
      <c r="I7" s="155">
        <v>20.69</v>
      </c>
      <c r="J7" s="155">
        <v>5.43</v>
      </c>
      <c r="K7" s="155">
        <v>9.26</v>
      </c>
      <c r="L7" s="155">
        <v>38.409999999999997</v>
      </c>
      <c r="M7" s="155">
        <v>3.64</v>
      </c>
      <c r="N7" s="155">
        <v>9.3000000000000007</v>
      </c>
      <c r="O7" s="155">
        <v>12.1</v>
      </c>
      <c r="P7" s="155">
        <v>12</v>
      </c>
      <c r="Q7" s="155">
        <v>15</v>
      </c>
      <c r="R7" s="155">
        <v>16</v>
      </c>
      <c r="S7" s="155">
        <v>18</v>
      </c>
      <c r="T7" s="155">
        <v>20.100000000000001</v>
      </c>
      <c r="U7" s="155">
        <v>24</v>
      </c>
      <c r="V7" s="155">
        <v>25.2</v>
      </c>
      <c r="W7" s="155">
        <v>28</v>
      </c>
      <c r="X7" s="16">
        <f t="shared" si="3"/>
        <v>-7.2077594255218674E-2</v>
      </c>
      <c r="Y7" s="19">
        <f t="shared" si="4"/>
        <v>2.2438763853471599E-2</v>
      </c>
      <c r="Z7" s="17">
        <f t="shared" si="5"/>
        <v>0</v>
      </c>
      <c r="AA7" s="18">
        <f t="shared" si="6"/>
        <v>-1.2790000000000001</v>
      </c>
      <c r="AB7" s="20">
        <f t="shared" si="7"/>
        <v>0.42595909933404352</v>
      </c>
      <c r="AC7" s="17">
        <f t="shared" si="8"/>
        <v>0</v>
      </c>
      <c r="AD7" s="78">
        <f t="shared" si="0"/>
        <v>1</v>
      </c>
      <c r="AE7" s="79">
        <f t="shared" si="9"/>
        <v>20</v>
      </c>
      <c r="AF7" s="43" t="str">
        <f t="shared" si="10"/>
        <v>Tid 3</v>
      </c>
      <c r="AG7" s="68">
        <f t="shared" si="11"/>
        <v>-3.9772727272727404E-2</v>
      </c>
      <c r="AH7" s="5">
        <f t="shared" si="12"/>
        <v>0</v>
      </c>
      <c r="AI7" s="5">
        <f t="shared" si="13"/>
        <v>-1.8867924528301883E-2</v>
      </c>
      <c r="AJ7" s="5">
        <f t="shared" si="14"/>
        <v>-4.7916666666666607E-2</v>
      </c>
      <c r="AK7" s="5">
        <f t="shared" si="15"/>
        <v>-2.6004728132387744E-2</v>
      </c>
      <c r="AL7" s="5">
        <f t="shared" si="16"/>
        <v>-9.2145677928916148E-2</v>
      </c>
      <c r="AM7" s="5">
        <f t="shared" si="17"/>
        <v>-2.8622540250447304E-2</v>
      </c>
      <c r="AN7" s="5">
        <f t="shared" si="18"/>
        <v>-1.1739594450373425E-2</v>
      </c>
      <c r="AO7" s="5">
        <f t="shared" si="19"/>
        <v>-2.9805506441020646E-2</v>
      </c>
      <c r="AP7" s="5">
        <f t="shared" si="20"/>
        <v>-2.4128686327077764E-2</v>
      </c>
      <c r="AQ7" s="5">
        <f t="shared" si="21"/>
        <v>-0.15454545454545443</v>
      </c>
      <c r="AR7" s="5">
        <f t="shared" si="22"/>
        <v>-6.9230769230769207E-2</v>
      </c>
      <c r="AS7" s="5">
        <f t="shared" si="23"/>
        <v>-0.19999999999999996</v>
      </c>
      <c r="AT7" s="5">
        <f t="shared" si="24"/>
        <v>-0.11764705882352944</v>
      </c>
      <c r="AU7" s="5">
        <f t="shared" si="25"/>
        <v>-0.15789473684210531</v>
      </c>
      <c r="AV7" s="5">
        <f t="shared" si="26"/>
        <v>-0.1428571428571429</v>
      </c>
      <c r="AW7" s="5">
        <f t="shared" si="27"/>
        <v>-0.12608695652173907</v>
      </c>
      <c r="AX7" s="5">
        <f t="shared" si="28"/>
        <v>-4.0000000000000036E-2</v>
      </c>
      <c r="AY7" s="5">
        <f t="shared" si="29"/>
        <v>-6.6666666666666652E-2</v>
      </c>
      <c r="AZ7" s="5">
        <f t="shared" si="30"/>
        <v>-4.7619047619047561E-2</v>
      </c>
      <c r="BA7" s="3">
        <f t="shared" si="31"/>
        <v>0.312</v>
      </c>
      <c r="BB7" s="3">
        <f t="shared" si="32"/>
        <v>0.16</v>
      </c>
      <c r="BC7" s="3">
        <f t="shared" si="33"/>
        <v>-0.16</v>
      </c>
      <c r="BD7" s="3">
        <f t="shared" si="34"/>
        <v>-0.312</v>
      </c>
      <c r="BE7" s="46">
        <f t="shared" si="35"/>
        <v>-7.2077594255218674E-2</v>
      </c>
      <c r="BF7" s="46">
        <f t="shared" si="36"/>
        <v>2.7160939971512033E-2</v>
      </c>
      <c r="BG7" s="47">
        <f t="shared" si="37"/>
        <v>-0.51560101986372686</v>
      </c>
      <c r="BH7" s="74">
        <f t="shared" si="38"/>
        <v>-0.35000000000000142</v>
      </c>
      <c r="BI7" s="4">
        <f t="shared" si="39"/>
        <v>0</v>
      </c>
      <c r="BJ7" s="4">
        <f t="shared" si="40"/>
        <v>-8.9999999999999858E-2</v>
      </c>
      <c r="BK7" s="4">
        <f t="shared" si="41"/>
        <v>-0.6899999999999995</v>
      </c>
      <c r="BL7" s="4">
        <f t="shared" si="42"/>
        <v>-0.11000000000000032</v>
      </c>
      <c r="BM7" s="4">
        <f t="shared" si="43"/>
        <v>-2.0999999999999979</v>
      </c>
      <c r="BN7" s="4">
        <f t="shared" si="44"/>
        <v>-0.16000000000000014</v>
      </c>
      <c r="BO7" s="4">
        <f t="shared" si="45"/>
        <v>-0.10999999999999943</v>
      </c>
      <c r="BP7" s="4">
        <f t="shared" si="46"/>
        <v>-1.1800000000000068</v>
      </c>
      <c r="BQ7" s="4">
        <f t="shared" si="47"/>
        <v>-8.9999999999999858E-2</v>
      </c>
      <c r="BR7" s="4">
        <f t="shared" si="48"/>
        <v>-1.6999999999999993</v>
      </c>
      <c r="BS7" s="4">
        <f t="shared" si="49"/>
        <v>-0.90000000000000036</v>
      </c>
      <c r="BT7" s="4">
        <f t="shared" si="50"/>
        <v>-3</v>
      </c>
      <c r="BU7" s="4">
        <f t="shared" si="51"/>
        <v>-2</v>
      </c>
      <c r="BV7" s="4">
        <f t="shared" si="52"/>
        <v>-3</v>
      </c>
      <c r="BW7" s="4">
        <f t="shared" si="53"/>
        <v>-3</v>
      </c>
      <c r="BX7" s="4">
        <f t="shared" si="54"/>
        <v>-2.8999999999999986</v>
      </c>
      <c r="BY7" s="4">
        <f t="shared" si="55"/>
        <v>-1</v>
      </c>
      <c r="BZ7" s="4">
        <f t="shared" si="56"/>
        <v>-1.8000000000000007</v>
      </c>
      <c r="CA7" s="4">
        <f t="shared" si="57"/>
        <v>-1.3999999999999986</v>
      </c>
      <c r="CB7" s="75">
        <f t="shared" si="58"/>
        <v>4.9902839999999999</v>
      </c>
      <c r="CC7" s="75">
        <f t="shared" si="59"/>
        <v>2.5591199999999996</v>
      </c>
      <c r="CD7" s="75">
        <f t="shared" si="60"/>
        <v>-2.5591199999999996</v>
      </c>
      <c r="CE7" s="75">
        <f t="shared" si="61"/>
        <v>-4.9902839999999999</v>
      </c>
      <c r="CF7" s="48">
        <f t="shared" si="62"/>
        <v>-1.2790000000000001</v>
      </c>
      <c r="CG7" s="47">
        <f t="shared" si="63"/>
        <v>0.51560101986372686</v>
      </c>
      <c r="CH7" s="15"/>
      <c r="CM7"/>
      <c r="CN7"/>
      <c r="CO7"/>
      <c r="CP7"/>
      <c r="CQ7"/>
      <c r="CR7"/>
      <c r="CS7"/>
    </row>
    <row r="8" spans="1:97" s="2" customFormat="1" ht="24" customHeight="1">
      <c r="A8" s="148" t="s">
        <v>90</v>
      </c>
      <c r="B8" s="156">
        <v>24</v>
      </c>
      <c r="C8" s="154">
        <v>1</v>
      </c>
      <c r="D8" s="155">
        <v>7.54</v>
      </c>
      <c r="E8" s="155">
        <v>5.19</v>
      </c>
      <c r="F8" s="155">
        <v>3.75</v>
      </c>
      <c r="G8" s="155">
        <v>12.48</v>
      </c>
      <c r="H8" s="155">
        <v>3.13</v>
      </c>
      <c r="I8" s="155">
        <v>17.66</v>
      </c>
      <c r="J8" s="155">
        <v>5.51</v>
      </c>
      <c r="K8" s="155">
        <v>8.8800000000000008</v>
      </c>
      <c r="L8" s="155">
        <v>31.12</v>
      </c>
      <c r="M8" s="155">
        <v>2.77</v>
      </c>
      <c r="N8" s="155">
        <v>9.5</v>
      </c>
      <c r="O8" s="155">
        <v>11.7</v>
      </c>
      <c r="P8" s="155">
        <v>11.2</v>
      </c>
      <c r="Q8" s="155">
        <v>14.9</v>
      </c>
      <c r="R8" s="155">
        <v>15.3</v>
      </c>
      <c r="S8" s="155">
        <v>17.600000000000001</v>
      </c>
      <c r="T8" s="155">
        <v>19.3</v>
      </c>
      <c r="U8" s="155">
        <v>19.600000000000001</v>
      </c>
      <c r="V8" s="155">
        <v>22</v>
      </c>
      <c r="W8" s="155">
        <v>21.8</v>
      </c>
      <c r="X8" s="16">
        <f t="shared" si="3"/>
        <v>-0.17347200135670682</v>
      </c>
      <c r="Y8" s="19">
        <f t="shared" si="4"/>
        <v>2.6409283105520005E-2</v>
      </c>
      <c r="Z8" s="17">
        <f t="shared" si="5"/>
        <v>0</v>
      </c>
      <c r="AA8" s="18">
        <f t="shared" si="6"/>
        <v>-2.9479999999999995</v>
      </c>
      <c r="AB8" s="20">
        <f t="shared" si="7"/>
        <v>0.92031767143664256</v>
      </c>
      <c r="AC8" s="17">
        <f t="shared" si="8"/>
        <v>-0.25</v>
      </c>
      <c r="AD8" s="78">
        <f t="shared" si="0"/>
        <v>1</v>
      </c>
      <c r="AE8" s="79">
        <f t="shared" si="9"/>
        <v>20</v>
      </c>
      <c r="AF8" s="43" t="str">
        <f t="shared" si="10"/>
        <v>Tid 4</v>
      </c>
      <c r="AG8" s="68">
        <f t="shared" si="11"/>
        <v>-0.1431818181818183</v>
      </c>
      <c r="AH8" s="5">
        <f t="shared" si="12"/>
        <v>-0.16559485530546614</v>
      </c>
      <c r="AI8" s="5">
        <f t="shared" si="13"/>
        <v>-0.21383647798742134</v>
      </c>
      <c r="AJ8" s="5">
        <f t="shared" si="14"/>
        <v>-0.1333333333333333</v>
      </c>
      <c r="AK8" s="5">
        <f t="shared" si="15"/>
        <v>-0.26004728132387722</v>
      </c>
      <c r="AL8" s="5">
        <f t="shared" si="16"/>
        <v>-0.22509872751206661</v>
      </c>
      <c r="AM8" s="5">
        <f t="shared" si="17"/>
        <v>-1.4311270125223596E-2</v>
      </c>
      <c r="AN8" s="5">
        <f t="shared" si="18"/>
        <v>-5.2294557097118277E-2</v>
      </c>
      <c r="AO8" s="5">
        <f t="shared" si="19"/>
        <v>-0.21394291487749439</v>
      </c>
      <c r="AP8" s="5">
        <f t="shared" si="20"/>
        <v>-0.25737265415549593</v>
      </c>
      <c r="AQ8" s="5">
        <f t="shared" si="21"/>
        <v>-0.13636363636363635</v>
      </c>
      <c r="AR8" s="5">
        <f t="shared" si="22"/>
        <v>-0.10000000000000009</v>
      </c>
      <c r="AS8" s="5">
        <f t="shared" si="23"/>
        <v>-0.25333333333333341</v>
      </c>
      <c r="AT8" s="5">
        <f t="shared" si="24"/>
        <v>-0.12352941176470589</v>
      </c>
      <c r="AU8" s="5">
        <f t="shared" si="25"/>
        <v>-0.1947368421052631</v>
      </c>
      <c r="AV8" s="5">
        <f t="shared" si="26"/>
        <v>-0.16190476190476188</v>
      </c>
      <c r="AW8" s="5">
        <f t="shared" si="27"/>
        <v>-0.16086956521739126</v>
      </c>
      <c r="AX8" s="5">
        <f t="shared" si="28"/>
        <v>-0.21599999999999997</v>
      </c>
      <c r="AY8" s="5">
        <f t="shared" si="29"/>
        <v>-0.18518518518518523</v>
      </c>
      <c r="AZ8" s="5">
        <f t="shared" si="30"/>
        <v>-0.25850340136054417</v>
      </c>
      <c r="BA8" s="3">
        <f t="shared" si="31"/>
        <v>0.312</v>
      </c>
      <c r="BB8" s="3">
        <f t="shared" si="32"/>
        <v>0.16</v>
      </c>
      <c r="BC8" s="3">
        <f t="shared" si="33"/>
        <v>-0.16</v>
      </c>
      <c r="BD8" s="3">
        <f t="shared" si="34"/>
        <v>-0.312</v>
      </c>
      <c r="BE8" s="46">
        <f t="shared" si="35"/>
        <v>-0.17347200135670682</v>
      </c>
      <c r="BF8" s="46">
        <f t="shared" si="36"/>
        <v>3.1967044076214514E-2</v>
      </c>
      <c r="BG8" s="47">
        <f t="shared" si="37"/>
        <v>-1.1139959933552683</v>
      </c>
      <c r="BH8" s="74">
        <f t="shared" si="38"/>
        <v>-1.2600000000000007</v>
      </c>
      <c r="BI8" s="4">
        <f t="shared" si="39"/>
        <v>-1.0299999999999994</v>
      </c>
      <c r="BJ8" s="4">
        <f t="shared" si="40"/>
        <v>-1.0199999999999996</v>
      </c>
      <c r="BK8" s="4">
        <f t="shared" si="41"/>
        <v>-1.92</v>
      </c>
      <c r="BL8" s="4">
        <f t="shared" si="42"/>
        <v>-1.1000000000000005</v>
      </c>
      <c r="BM8" s="4">
        <f t="shared" si="43"/>
        <v>-5.129999999999999</v>
      </c>
      <c r="BN8" s="4">
        <f t="shared" si="44"/>
        <v>-8.0000000000000071E-2</v>
      </c>
      <c r="BO8" s="4">
        <f t="shared" si="45"/>
        <v>-0.48999999999999844</v>
      </c>
      <c r="BP8" s="4">
        <f t="shared" si="46"/>
        <v>-8.4700000000000024</v>
      </c>
      <c r="BQ8" s="4">
        <f t="shared" si="47"/>
        <v>-0.96</v>
      </c>
      <c r="BR8" s="4">
        <f t="shared" si="48"/>
        <v>-1.5</v>
      </c>
      <c r="BS8" s="4">
        <f t="shared" si="49"/>
        <v>-1.3000000000000007</v>
      </c>
      <c r="BT8" s="4">
        <f t="shared" si="50"/>
        <v>-3.8000000000000007</v>
      </c>
      <c r="BU8" s="4">
        <f t="shared" si="51"/>
        <v>-2.0999999999999996</v>
      </c>
      <c r="BV8" s="4">
        <f t="shared" si="52"/>
        <v>-3.6999999999999993</v>
      </c>
      <c r="BW8" s="4">
        <f t="shared" si="53"/>
        <v>-3.3999999999999986</v>
      </c>
      <c r="BX8" s="4">
        <f t="shared" si="54"/>
        <v>-3.6999999999999993</v>
      </c>
      <c r="BY8" s="4">
        <f t="shared" si="55"/>
        <v>-5.3999999999999986</v>
      </c>
      <c r="BZ8" s="4">
        <f t="shared" si="56"/>
        <v>-5</v>
      </c>
      <c r="CA8" s="4">
        <f t="shared" si="57"/>
        <v>-7.5999999999999979</v>
      </c>
      <c r="CB8" s="75">
        <f t="shared" si="58"/>
        <v>4.9902839999999999</v>
      </c>
      <c r="CC8" s="75">
        <f t="shared" si="59"/>
        <v>2.5591199999999996</v>
      </c>
      <c r="CD8" s="75">
        <f t="shared" si="60"/>
        <v>-2.5591199999999996</v>
      </c>
      <c r="CE8" s="75">
        <f t="shared" si="61"/>
        <v>-4.9902839999999999</v>
      </c>
      <c r="CF8" s="48">
        <f t="shared" si="62"/>
        <v>-2.9479999999999995</v>
      </c>
      <c r="CG8" s="47">
        <f t="shared" si="63"/>
        <v>1.1139959933552683</v>
      </c>
      <c r="CH8" s="15"/>
      <c r="CM8"/>
      <c r="CN8"/>
      <c r="CO8"/>
      <c r="CP8"/>
      <c r="CQ8"/>
      <c r="CR8"/>
      <c r="CS8"/>
    </row>
    <row r="9" spans="1:97" s="2" customFormat="1" ht="24" customHeight="1">
      <c r="A9" s="148" t="s">
        <v>91</v>
      </c>
      <c r="B9" s="156">
        <v>48</v>
      </c>
      <c r="C9" s="154">
        <v>1</v>
      </c>
      <c r="D9" s="157">
        <v>8.3699999999999992</v>
      </c>
      <c r="E9" s="157">
        <v>3.11</v>
      </c>
      <c r="F9" s="157">
        <v>3.09</v>
      </c>
      <c r="G9" s="157">
        <v>6.46</v>
      </c>
      <c r="H9" s="157">
        <v>2.36</v>
      </c>
      <c r="I9" s="157">
        <v>9.31</v>
      </c>
      <c r="J9" s="157">
        <v>3.07</v>
      </c>
      <c r="K9" s="157">
        <v>5.49</v>
      </c>
      <c r="L9" s="157">
        <v>24.17</v>
      </c>
      <c r="M9" s="157">
        <v>1.63</v>
      </c>
      <c r="N9" s="157">
        <v>6.3692900000000003</v>
      </c>
      <c r="O9" s="157">
        <v>6.71279</v>
      </c>
      <c r="P9" s="157">
        <v>7.7349399999999999</v>
      </c>
      <c r="Q9" s="157">
        <v>9.9436400000000003</v>
      </c>
      <c r="R9" s="157">
        <v>9.3044200000000004</v>
      </c>
      <c r="S9" s="157">
        <v>12.467499999999999</v>
      </c>
      <c r="T9" s="157">
        <v>12.5106</v>
      </c>
      <c r="U9" s="157">
        <v>14.498100000000001</v>
      </c>
      <c r="V9" s="157">
        <v>15.746</v>
      </c>
      <c r="W9" s="157">
        <v>16.367999999999999</v>
      </c>
      <c r="X9" s="16">
        <f t="shared" si="3"/>
        <v>-0.43801259309227103</v>
      </c>
      <c r="Y9" s="19">
        <f t="shared" si="4"/>
        <v>4.2556782583727706E-2</v>
      </c>
      <c r="Z9" s="17">
        <f t="shared" si="5"/>
        <v>-0.95</v>
      </c>
      <c r="AA9" s="18">
        <f t="shared" si="6"/>
        <v>-7.0587360000000006</v>
      </c>
      <c r="AB9" s="20">
        <f t="shared" si="7"/>
        <v>1.7180925536450464</v>
      </c>
      <c r="AC9" s="17">
        <f t="shared" si="8"/>
        <v>-0.60000000000000009</v>
      </c>
      <c r="AD9" s="78">
        <f t="shared" si="0"/>
        <v>1</v>
      </c>
      <c r="AE9" s="79">
        <f t="shared" si="9"/>
        <v>20</v>
      </c>
      <c r="AF9" s="43" t="str">
        <f t="shared" si="10"/>
        <v>Tid 5</v>
      </c>
      <c r="AG9" s="68">
        <f t="shared" si="11"/>
        <v>-4.8863636363636553E-2</v>
      </c>
      <c r="AH9" s="5">
        <f t="shared" si="12"/>
        <v>-0.5</v>
      </c>
      <c r="AI9" s="5">
        <f t="shared" si="13"/>
        <v>-0.35220125786163514</v>
      </c>
      <c r="AJ9" s="5">
        <f t="shared" si="14"/>
        <v>-0.55138888888888893</v>
      </c>
      <c r="AK9" s="5">
        <f t="shared" si="15"/>
        <v>-0.4420803782505911</v>
      </c>
      <c r="AL9" s="5">
        <f t="shared" si="16"/>
        <v>-0.59148749451513816</v>
      </c>
      <c r="AM9" s="5">
        <f t="shared" si="17"/>
        <v>-0.45080500894454389</v>
      </c>
      <c r="AN9" s="5">
        <f t="shared" si="18"/>
        <v>-0.41408751334044813</v>
      </c>
      <c r="AO9" s="5">
        <f t="shared" si="19"/>
        <v>-0.38949229603435209</v>
      </c>
      <c r="AP9" s="5">
        <f t="shared" si="20"/>
        <v>-0.5630026809651475</v>
      </c>
      <c r="AQ9" s="5">
        <f t="shared" si="21"/>
        <v>-0.42097363636363638</v>
      </c>
      <c r="AR9" s="5">
        <f t="shared" si="22"/>
        <v>-0.4836315384615385</v>
      </c>
      <c r="AS9" s="5">
        <f t="shared" si="23"/>
        <v>-0.48433733333333329</v>
      </c>
      <c r="AT9" s="5">
        <f t="shared" si="24"/>
        <v>-0.41508</v>
      </c>
      <c r="AU9" s="5">
        <f t="shared" si="25"/>
        <v>-0.51029368421052634</v>
      </c>
      <c r="AV9" s="5">
        <f t="shared" si="26"/>
        <v>-0.40630952380952379</v>
      </c>
      <c r="AW9" s="5">
        <f t="shared" si="27"/>
        <v>-0.45606086956521741</v>
      </c>
      <c r="AX9" s="5">
        <f t="shared" si="28"/>
        <v>-0.420076</v>
      </c>
      <c r="AY9" s="5">
        <f t="shared" si="29"/>
        <v>-0.41681481481481475</v>
      </c>
      <c r="AZ9" s="5">
        <f t="shared" si="30"/>
        <v>-0.44326530612244897</v>
      </c>
      <c r="BA9" s="3">
        <f t="shared" si="31"/>
        <v>0.312</v>
      </c>
      <c r="BB9" s="3">
        <f t="shared" si="32"/>
        <v>0.16</v>
      </c>
      <c r="BC9" s="3">
        <f t="shared" si="33"/>
        <v>-0.16</v>
      </c>
      <c r="BD9" s="3">
        <f t="shared" si="34"/>
        <v>-0.312</v>
      </c>
      <c r="BE9" s="46">
        <f t="shared" si="35"/>
        <v>-0.43801259309227103</v>
      </c>
      <c r="BF9" s="46">
        <f t="shared" si="36"/>
        <v>5.1512740393606191E-2</v>
      </c>
      <c r="BG9" s="47">
        <f t="shared" si="37"/>
        <v>-2.0796604046365581</v>
      </c>
      <c r="BH9" s="74">
        <f t="shared" si="38"/>
        <v>-0.43000000000000149</v>
      </c>
      <c r="BI9" s="4">
        <f t="shared" si="39"/>
        <v>-3.11</v>
      </c>
      <c r="BJ9" s="4">
        <f t="shared" si="40"/>
        <v>-1.6799999999999997</v>
      </c>
      <c r="BK9" s="4">
        <f t="shared" si="41"/>
        <v>-7.94</v>
      </c>
      <c r="BL9" s="4">
        <f t="shared" si="42"/>
        <v>-1.8700000000000006</v>
      </c>
      <c r="BM9" s="4">
        <f t="shared" si="43"/>
        <v>-13.479999999999999</v>
      </c>
      <c r="BN9" s="4">
        <f t="shared" si="44"/>
        <v>-2.52</v>
      </c>
      <c r="BO9" s="4">
        <f t="shared" si="45"/>
        <v>-3.879999999999999</v>
      </c>
      <c r="BP9" s="4">
        <f t="shared" si="46"/>
        <v>-15.420000000000002</v>
      </c>
      <c r="BQ9" s="4">
        <f t="shared" si="47"/>
        <v>-2.1</v>
      </c>
      <c r="BR9" s="4">
        <f t="shared" si="48"/>
        <v>-4.6307099999999997</v>
      </c>
      <c r="BS9" s="4">
        <f t="shared" si="49"/>
        <v>-6.28721</v>
      </c>
      <c r="BT9" s="4">
        <f t="shared" si="50"/>
        <v>-7.2650600000000001</v>
      </c>
      <c r="BU9" s="4">
        <f t="shared" si="51"/>
        <v>-7.0563599999999997</v>
      </c>
      <c r="BV9" s="4">
        <f t="shared" si="52"/>
        <v>-9.6955799999999996</v>
      </c>
      <c r="BW9" s="4">
        <f t="shared" si="53"/>
        <v>-8.5325000000000006</v>
      </c>
      <c r="BX9" s="4">
        <f t="shared" si="54"/>
        <v>-10.4894</v>
      </c>
      <c r="BY9" s="4">
        <f t="shared" si="55"/>
        <v>-10.501899999999999</v>
      </c>
      <c r="BZ9" s="4">
        <f t="shared" si="56"/>
        <v>-11.254</v>
      </c>
      <c r="CA9" s="4">
        <f t="shared" si="57"/>
        <v>-13.032</v>
      </c>
      <c r="CB9" s="75">
        <f t="shared" si="58"/>
        <v>4.9902839999999999</v>
      </c>
      <c r="CC9" s="75">
        <f t="shared" si="59"/>
        <v>2.5591199999999996</v>
      </c>
      <c r="CD9" s="75">
        <f t="shared" si="60"/>
        <v>-2.5591199999999996</v>
      </c>
      <c r="CE9" s="75">
        <f t="shared" si="61"/>
        <v>-4.9902839999999999</v>
      </c>
      <c r="CF9" s="48">
        <f t="shared" si="62"/>
        <v>-7.0587360000000006</v>
      </c>
      <c r="CG9" s="47">
        <f t="shared" si="63"/>
        <v>2.0796604046365581</v>
      </c>
      <c r="CH9" s="15"/>
      <c r="CM9"/>
      <c r="CN9"/>
      <c r="CO9"/>
      <c r="CP9"/>
      <c r="CQ9"/>
      <c r="CR9"/>
      <c r="CS9"/>
    </row>
    <row r="10" spans="1:97" s="2" customFormat="1" ht="24" customHeight="1">
      <c r="A10" s="148" t="s">
        <v>92</v>
      </c>
      <c r="B10" s="156">
        <v>72</v>
      </c>
      <c r="C10" s="154">
        <v>1</v>
      </c>
      <c r="D10" s="157">
        <v>6.89</v>
      </c>
      <c r="E10" s="157">
        <v>1.97</v>
      </c>
      <c r="F10" s="157">
        <v>1.68</v>
      </c>
      <c r="G10" s="157">
        <v>8.3000000000000007</v>
      </c>
      <c r="H10" s="157">
        <v>1.27</v>
      </c>
      <c r="I10" s="157">
        <v>6.84</v>
      </c>
      <c r="J10" s="157">
        <v>2.4700000000000002</v>
      </c>
      <c r="K10" s="157">
        <v>8.16</v>
      </c>
      <c r="L10" s="157">
        <v>22.24</v>
      </c>
      <c r="M10" s="157">
        <v>0.86099999999999999</v>
      </c>
      <c r="N10" s="157">
        <v>6.0654199999999996</v>
      </c>
      <c r="O10" s="157">
        <v>7.5088400000000002</v>
      </c>
      <c r="P10" s="157">
        <v>8.1854399999999998</v>
      </c>
      <c r="Q10" s="157">
        <v>7.40679</v>
      </c>
      <c r="R10" s="157">
        <v>9.5603700000000007</v>
      </c>
      <c r="S10" s="157">
        <v>10.8973</v>
      </c>
      <c r="T10" s="157">
        <v>12.4727</v>
      </c>
      <c r="U10" s="157">
        <v>12.769</v>
      </c>
      <c r="V10" s="157">
        <v>14.110300000000001</v>
      </c>
      <c r="W10" s="157">
        <v>14.6488</v>
      </c>
      <c r="X10" s="16">
        <f t="shared" si="3"/>
        <v>-0.50298243050942937</v>
      </c>
      <c r="Y10" s="19">
        <f t="shared" si="4"/>
        <v>5.9890390706510477E-2</v>
      </c>
      <c r="Z10" s="17">
        <f t="shared" si="5"/>
        <v>-0.89999999999999991</v>
      </c>
      <c r="AA10" s="18">
        <f t="shared" si="6"/>
        <v>-7.7792019999999997</v>
      </c>
      <c r="AB10" s="20">
        <f t="shared" si="7"/>
        <v>1.923172578678717</v>
      </c>
      <c r="AC10" s="17">
        <f t="shared" si="8"/>
        <v>-0.60000000000000009</v>
      </c>
      <c r="AD10" s="78">
        <f t="shared" si="0"/>
        <v>1</v>
      </c>
      <c r="AE10" s="79">
        <f t="shared" si="9"/>
        <v>20</v>
      </c>
      <c r="AF10" s="43" t="str">
        <f t="shared" si="10"/>
        <v>Tid 6</v>
      </c>
      <c r="AG10" s="68">
        <f t="shared" si="11"/>
        <v>-0.21704545454545465</v>
      </c>
      <c r="AH10" s="5">
        <f t="shared" si="12"/>
        <v>-0.68327974276527326</v>
      </c>
      <c r="AI10" s="5">
        <f t="shared" si="13"/>
        <v>-0.64779874213836475</v>
      </c>
      <c r="AJ10" s="5">
        <f t="shared" si="14"/>
        <v>-0.42361111111111105</v>
      </c>
      <c r="AK10" s="5">
        <f t="shared" si="15"/>
        <v>-0.69976359338061467</v>
      </c>
      <c r="AL10" s="5">
        <f t="shared" si="16"/>
        <v>-0.69986836331724445</v>
      </c>
      <c r="AM10" s="5">
        <f t="shared" si="17"/>
        <v>-0.55813953488372081</v>
      </c>
      <c r="AN10" s="5">
        <f t="shared" si="18"/>
        <v>-0.12913553895410879</v>
      </c>
      <c r="AO10" s="5">
        <f t="shared" si="19"/>
        <v>-0.43824198029805517</v>
      </c>
      <c r="AP10" s="5">
        <f t="shared" si="20"/>
        <v>-0.76916890080428957</v>
      </c>
      <c r="AQ10" s="5">
        <f t="shared" si="21"/>
        <v>-0.4485981818181819</v>
      </c>
      <c r="AR10" s="5">
        <f t="shared" si="22"/>
        <v>-0.42239692307692311</v>
      </c>
      <c r="AS10" s="5">
        <f t="shared" si="23"/>
        <v>-0.45430400000000004</v>
      </c>
      <c r="AT10" s="5">
        <f t="shared" si="24"/>
        <v>-0.56430647058823524</v>
      </c>
      <c r="AU10" s="5">
        <f t="shared" si="25"/>
        <v>-0.49682263157894735</v>
      </c>
      <c r="AV10" s="5">
        <f t="shared" si="26"/>
        <v>-0.48108095238095239</v>
      </c>
      <c r="AW10" s="5">
        <f t="shared" si="27"/>
        <v>-0.45770869565217398</v>
      </c>
      <c r="AX10" s="5">
        <f t="shared" si="28"/>
        <v>-0.48924000000000001</v>
      </c>
      <c r="AY10" s="5">
        <f t="shared" si="29"/>
        <v>-0.47739629629629632</v>
      </c>
      <c r="AZ10" s="5">
        <f t="shared" si="30"/>
        <v>-0.50174149659863942</v>
      </c>
      <c r="BA10" s="3">
        <f t="shared" si="31"/>
        <v>0.312</v>
      </c>
      <c r="BB10" s="3">
        <f t="shared" si="32"/>
        <v>0.16</v>
      </c>
      <c r="BC10" s="3">
        <f t="shared" si="33"/>
        <v>-0.16</v>
      </c>
      <c r="BD10" s="3">
        <f t="shared" si="34"/>
        <v>-0.312</v>
      </c>
      <c r="BE10" s="46">
        <f t="shared" si="35"/>
        <v>-0.50298243050942937</v>
      </c>
      <c r="BF10" s="46">
        <f t="shared" si="36"/>
        <v>7.2494158656527891E-2</v>
      </c>
      <c r="BG10" s="47">
        <f t="shared" si="37"/>
        <v>-2.3278989567096451</v>
      </c>
      <c r="BH10" s="74">
        <f t="shared" si="38"/>
        <v>-1.910000000000001</v>
      </c>
      <c r="BI10" s="4">
        <f t="shared" si="39"/>
        <v>-4.25</v>
      </c>
      <c r="BJ10" s="4">
        <f t="shared" si="40"/>
        <v>-3.09</v>
      </c>
      <c r="BK10" s="4">
        <f t="shared" si="41"/>
        <v>-6.1</v>
      </c>
      <c r="BL10" s="4">
        <f t="shared" si="42"/>
        <v>-2.9600000000000004</v>
      </c>
      <c r="BM10" s="4">
        <f t="shared" si="43"/>
        <v>-15.95</v>
      </c>
      <c r="BN10" s="4">
        <f t="shared" si="44"/>
        <v>-3.1199999999999997</v>
      </c>
      <c r="BO10" s="4">
        <f t="shared" si="45"/>
        <v>-1.2099999999999991</v>
      </c>
      <c r="BP10" s="4">
        <f t="shared" si="46"/>
        <v>-17.350000000000005</v>
      </c>
      <c r="BQ10" s="4">
        <f t="shared" si="47"/>
        <v>-2.8689999999999998</v>
      </c>
      <c r="BR10" s="4">
        <f t="shared" si="48"/>
        <v>-4.9345800000000004</v>
      </c>
      <c r="BS10" s="4">
        <f t="shared" si="49"/>
        <v>-5.4911599999999998</v>
      </c>
      <c r="BT10" s="4">
        <f t="shared" si="50"/>
        <v>-6.8145600000000002</v>
      </c>
      <c r="BU10" s="4">
        <f t="shared" si="51"/>
        <v>-9.5932099999999991</v>
      </c>
      <c r="BV10" s="4">
        <f t="shared" si="52"/>
        <v>-9.4396299999999993</v>
      </c>
      <c r="BW10" s="4">
        <f t="shared" si="53"/>
        <v>-10.1027</v>
      </c>
      <c r="BX10" s="4">
        <f t="shared" si="54"/>
        <v>-10.5273</v>
      </c>
      <c r="BY10" s="4">
        <f t="shared" si="55"/>
        <v>-12.231</v>
      </c>
      <c r="BZ10" s="4">
        <f t="shared" si="56"/>
        <v>-12.889699999999999</v>
      </c>
      <c r="CA10" s="4">
        <f t="shared" si="57"/>
        <v>-14.751199999999999</v>
      </c>
      <c r="CB10" s="75">
        <f t="shared" si="58"/>
        <v>4.9902839999999999</v>
      </c>
      <c r="CC10" s="75">
        <f t="shared" si="59"/>
        <v>2.5591199999999996</v>
      </c>
      <c r="CD10" s="75">
        <f t="shared" si="60"/>
        <v>-2.5591199999999996</v>
      </c>
      <c r="CE10" s="75">
        <f t="shared" si="61"/>
        <v>-4.9902839999999999</v>
      </c>
      <c r="CF10" s="48">
        <f t="shared" si="62"/>
        <v>-7.7792019999999997</v>
      </c>
      <c r="CG10" s="47">
        <f t="shared" si="63"/>
        <v>2.3278989567096451</v>
      </c>
      <c r="CH10" s="15"/>
      <c r="CM10"/>
      <c r="CN10"/>
      <c r="CO10"/>
      <c r="CP10"/>
      <c r="CQ10"/>
      <c r="CR10"/>
      <c r="CS10"/>
    </row>
    <row r="11" spans="1:97" s="2" customFormat="1" ht="24" customHeight="1">
      <c r="A11" s="148" t="s">
        <v>93</v>
      </c>
      <c r="B11" s="156">
        <v>96</v>
      </c>
      <c r="C11" s="154">
        <v>1</v>
      </c>
      <c r="D11" s="157">
        <v>2.21</v>
      </c>
      <c r="E11" s="157">
        <v>1.04</v>
      </c>
      <c r="F11" s="157">
        <v>1.19</v>
      </c>
      <c r="G11" s="157">
        <v>3.94</v>
      </c>
      <c r="H11" s="157">
        <v>1.18</v>
      </c>
      <c r="I11" s="157">
        <v>2.69</v>
      </c>
      <c r="J11" s="157">
        <v>1.97</v>
      </c>
      <c r="K11" s="157">
        <v>1.81</v>
      </c>
      <c r="L11" s="157">
        <v>9.86</v>
      </c>
      <c r="M11" s="157">
        <v>0.72599999999999998</v>
      </c>
      <c r="N11" s="157">
        <v>2.3769</v>
      </c>
      <c r="O11" s="157">
        <v>2.9133</v>
      </c>
      <c r="P11" s="157">
        <v>3.2656200000000002</v>
      </c>
      <c r="Q11" s="157">
        <v>4.1826800000000004</v>
      </c>
      <c r="R11" s="157">
        <v>4.0472999999999999</v>
      </c>
      <c r="S11" s="157">
        <v>4.2975700000000003</v>
      </c>
      <c r="T11" s="157">
        <v>5.3687399999999998</v>
      </c>
      <c r="U11" s="157">
        <v>5.6497299999999999</v>
      </c>
      <c r="V11" s="157">
        <v>5.9363700000000001</v>
      </c>
      <c r="W11" s="157">
        <v>6.49329</v>
      </c>
      <c r="X11" s="16">
        <f t="shared" si="3"/>
        <v>-0.77252871056643846</v>
      </c>
      <c r="Y11" s="19">
        <f t="shared" si="4"/>
        <v>1.8007865600729558E-2</v>
      </c>
      <c r="Z11" s="17">
        <f t="shared" si="5"/>
        <v>-1</v>
      </c>
      <c r="AA11" s="18">
        <f t="shared" si="6"/>
        <v>-12.437125</v>
      </c>
      <c r="AB11" s="20">
        <f t="shared" si="7"/>
        <v>2.9547908990976666</v>
      </c>
      <c r="AC11" s="17">
        <f t="shared" si="8"/>
        <v>-0.8</v>
      </c>
      <c r="AD11" s="78">
        <f t="shared" si="0"/>
        <v>1</v>
      </c>
      <c r="AE11" s="79">
        <f t="shared" si="9"/>
        <v>20</v>
      </c>
      <c r="AF11" s="43" t="str">
        <f t="shared" si="10"/>
        <v>Tid 7</v>
      </c>
      <c r="AG11" s="68">
        <f t="shared" si="11"/>
        <v>-0.7488636363636364</v>
      </c>
      <c r="AH11" s="5">
        <f t="shared" si="12"/>
        <v>-0.83279742765273312</v>
      </c>
      <c r="AI11" s="5">
        <f t="shared" si="13"/>
        <v>-0.75052410901467503</v>
      </c>
      <c r="AJ11" s="5">
        <f t="shared" si="14"/>
        <v>-0.72638888888888897</v>
      </c>
      <c r="AK11" s="5">
        <f t="shared" si="15"/>
        <v>-0.72104018912529555</v>
      </c>
      <c r="AL11" s="5">
        <f t="shared" si="16"/>
        <v>-0.88196577446248359</v>
      </c>
      <c r="AM11" s="5">
        <f t="shared" si="17"/>
        <v>-0.64758497316636854</v>
      </c>
      <c r="AN11" s="5">
        <f t="shared" si="18"/>
        <v>-0.80683030949839907</v>
      </c>
      <c r="AO11" s="5">
        <f t="shared" si="19"/>
        <v>-0.7509472088911342</v>
      </c>
      <c r="AP11" s="5">
        <f t="shared" si="20"/>
        <v>-0.80536193029490621</v>
      </c>
      <c r="AQ11" s="5">
        <f t="shared" si="21"/>
        <v>-0.78391818181818185</v>
      </c>
      <c r="AR11" s="5">
        <f t="shared" si="22"/>
        <v>-0.77590000000000003</v>
      </c>
      <c r="AS11" s="5">
        <f t="shared" si="23"/>
        <v>-0.78229199999999999</v>
      </c>
      <c r="AT11" s="5">
        <f t="shared" si="24"/>
        <v>-0.75395999999999996</v>
      </c>
      <c r="AU11" s="5">
        <f t="shared" si="25"/>
        <v>-0.78698421052631584</v>
      </c>
      <c r="AV11" s="5">
        <f t="shared" si="26"/>
        <v>-0.79535380952380952</v>
      </c>
      <c r="AW11" s="5">
        <f t="shared" si="27"/>
        <v>-0.76657652173913049</v>
      </c>
      <c r="AX11" s="5">
        <f t="shared" si="28"/>
        <v>-0.7740108</v>
      </c>
      <c r="AY11" s="5">
        <f t="shared" si="29"/>
        <v>-0.78013444444444446</v>
      </c>
      <c r="AZ11" s="5">
        <f t="shared" si="30"/>
        <v>-0.77913979591836735</v>
      </c>
      <c r="BA11" s="3">
        <f t="shared" si="31"/>
        <v>0.312</v>
      </c>
      <c r="BB11" s="3">
        <f t="shared" si="32"/>
        <v>0.16</v>
      </c>
      <c r="BC11" s="3">
        <f t="shared" si="33"/>
        <v>-0.16</v>
      </c>
      <c r="BD11" s="3">
        <f t="shared" si="34"/>
        <v>-0.312</v>
      </c>
      <c r="BE11" s="46">
        <f t="shared" si="35"/>
        <v>-0.77252871056643846</v>
      </c>
      <c r="BF11" s="46">
        <f t="shared" si="36"/>
        <v>2.1797571372043273E-2</v>
      </c>
      <c r="BG11" s="47">
        <f t="shared" si="37"/>
        <v>-3.5766185144082789</v>
      </c>
      <c r="BH11" s="74">
        <f t="shared" si="38"/>
        <v>-6.5900000000000007</v>
      </c>
      <c r="BI11" s="4">
        <f t="shared" si="39"/>
        <v>-5.18</v>
      </c>
      <c r="BJ11" s="4">
        <f t="shared" si="40"/>
        <v>-3.5799999999999996</v>
      </c>
      <c r="BK11" s="4">
        <f t="shared" si="41"/>
        <v>-10.46</v>
      </c>
      <c r="BL11" s="4">
        <f t="shared" si="42"/>
        <v>-3.0500000000000007</v>
      </c>
      <c r="BM11" s="4">
        <f t="shared" si="43"/>
        <v>-20.099999999999998</v>
      </c>
      <c r="BN11" s="4">
        <f t="shared" si="44"/>
        <v>-3.62</v>
      </c>
      <c r="BO11" s="4">
        <f t="shared" si="45"/>
        <v>-7.5599999999999987</v>
      </c>
      <c r="BP11" s="4">
        <f t="shared" si="46"/>
        <v>-29.730000000000004</v>
      </c>
      <c r="BQ11" s="4">
        <f t="shared" si="47"/>
        <v>-3.004</v>
      </c>
      <c r="BR11" s="4">
        <f t="shared" si="48"/>
        <v>-8.6231000000000009</v>
      </c>
      <c r="BS11" s="4">
        <f t="shared" si="49"/>
        <v>-10.0867</v>
      </c>
      <c r="BT11" s="4">
        <f t="shared" si="50"/>
        <v>-11.73438</v>
      </c>
      <c r="BU11" s="4">
        <f t="shared" si="51"/>
        <v>-12.817319999999999</v>
      </c>
      <c r="BV11" s="4">
        <f t="shared" si="52"/>
        <v>-14.9527</v>
      </c>
      <c r="BW11" s="4">
        <f t="shared" si="53"/>
        <v>-16.70243</v>
      </c>
      <c r="BX11" s="4">
        <f t="shared" si="54"/>
        <v>-17.631260000000001</v>
      </c>
      <c r="BY11" s="4">
        <f t="shared" si="55"/>
        <v>-19.350270000000002</v>
      </c>
      <c r="BZ11" s="4">
        <f t="shared" si="56"/>
        <v>-21.06363</v>
      </c>
      <c r="CA11" s="4">
        <f t="shared" si="57"/>
        <v>-22.906709999999997</v>
      </c>
      <c r="CB11" s="75">
        <f t="shared" si="58"/>
        <v>4.9902839999999999</v>
      </c>
      <c r="CC11" s="75">
        <f t="shared" si="59"/>
        <v>2.5591199999999996</v>
      </c>
      <c r="CD11" s="75">
        <f t="shared" si="60"/>
        <v>-2.5591199999999996</v>
      </c>
      <c r="CE11" s="75">
        <f t="shared" si="61"/>
        <v>-4.9902839999999999</v>
      </c>
      <c r="CF11" s="48">
        <f t="shared" si="62"/>
        <v>-12.437125</v>
      </c>
      <c r="CG11" s="47">
        <f t="shared" si="63"/>
        <v>3.5766185144082789</v>
      </c>
      <c r="CH11" s="15"/>
      <c r="CM11"/>
      <c r="CN11"/>
      <c r="CO11"/>
      <c r="CP11"/>
      <c r="CQ11"/>
      <c r="CR11"/>
      <c r="CS11"/>
    </row>
    <row r="12" spans="1:97" s="2" customFormat="1" ht="24" customHeight="1">
      <c r="A12" s="149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6" t="str">
        <f t="shared" si="3"/>
        <v/>
      </c>
      <c r="Y12" s="19" t="str">
        <f t="shared" si="4"/>
        <v/>
      </c>
      <c r="Z12" s="17" t="str">
        <f t="shared" si="5"/>
        <v/>
      </c>
      <c r="AA12" s="18" t="str">
        <f t="shared" si="6"/>
        <v/>
      </c>
      <c r="AB12" s="20" t="str">
        <f t="shared" si="7"/>
        <v/>
      </c>
      <c r="AC12" s="17" t="str">
        <f t="shared" si="8"/>
        <v/>
      </c>
      <c r="AD12" s="78" t="e">
        <f t="shared" si="0"/>
        <v>#DIV/0!</v>
      </c>
      <c r="AE12" s="79">
        <f t="shared" si="9"/>
        <v>0</v>
      </c>
      <c r="AF12" s="43" t="str">
        <f t="shared" si="10"/>
        <v/>
      </c>
      <c r="AG12" s="68" t="str">
        <f t="shared" si="11"/>
        <v/>
      </c>
      <c r="AH12" s="5" t="str">
        <f t="shared" si="12"/>
        <v/>
      </c>
      <c r="AI12" s="5" t="str">
        <f t="shared" si="13"/>
        <v/>
      </c>
      <c r="AJ12" s="5" t="str">
        <f t="shared" si="14"/>
        <v/>
      </c>
      <c r="AK12" s="5" t="str">
        <f t="shared" si="15"/>
        <v/>
      </c>
      <c r="AL12" s="5" t="str">
        <f t="shared" si="16"/>
        <v/>
      </c>
      <c r="AM12" s="5" t="str">
        <f t="shared" si="17"/>
        <v/>
      </c>
      <c r="AN12" s="5" t="str">
        <f t="shared" si="18"/>
        <v/>
      </c>
      <c r="AO12" s="5" t="str">
        <f t="shared" si="19"/>
        <v/>
      </c>
      <c r="AP12" s="5" t="str">
        <f t="shared" si="20"/>
        <v/>
      </c>
      <c r="AQ12" s="5" t="str">
        <f t="shared" si="21"/>
        <v/>
      </c>
      <c r="AR12" s="5" t="str">
        <f t="shared" si="22"/>
        <v/>
      </c>
      <c r="AS12" s="5" t="str">
        <f t="shared" si="23"/>
        <v/>
      </c>
      <c r="AT12" s="5" t="str">
        <f t="shared" si="24"/>
        <v/>
      </c>
      <c r="AU12" s="5" t="str">
        <f t="shared" si="25"/>
        <v/>
      </c>
      <c r="AV12" s="5" t="str">
        <f t="shared" si="26"/>
        <v/>
      </c>
      <c r="AW12" s="5" t="str">
        <f t="shared" si="27"/>
        <v/>
      </c>
      <c r="AX12" s="5" t="str">
        <f t="shared" si="28"/>
        <v/>
      </c>
      <c r="AY12" s="5" t="str">
        <f t="shared" si="29"/>
        <v/>
      </c>
      <c r="AZ12" s="5" t="str">
        <f t="shared" si="30"/>
        <v/>
      </c>
      <c r="BA12" s="3" t="str">
        <f t="shared" si="31"/>
        <v/>
      </c>
      <c r="BB12" s="3" t="str">
        <f t="shared" si="32"/>
        <v/>
      </c>
      <c r="BC12" s="3" t="str">
        <f t="shared" si="33"/>
        <v/>
      </c>
      <c r="BD12" s="3" t="str">
        <f t="shared" si="34"/>
        <v/>
      </c>
      <c r="BE12" s="45" t="str">
        <f t="shared" si="35"/>
        <v/>
      </c>
      <c r="BF12" s="46" t="str">
        <f t="shared" si="36"/>
        <v/>
      </c>
      <c r="BG12" s="43" t="str">
        <f t="shared" si="37"/>
        <v/>
      </c>
      <c r="BH12" s="74" t="str">
        <f t="shared" si="38"/>
        <v/>
      </c>
      <c r="BI12" s="4" t="str">
        <f t="shared" si="39"/>
        <v/>
      </c>
      <c r="BJ12" s="4" t="str">
        <f t="shared" si="40"/>
        <v/>
      </c>
      <c r="BK12" s="4" t="str">
        <f t="shared" si="41"/>
        <v/>
      </c>
      <c r="BL12" s="4" t="str">
        <f t="shared" si="42"/>
        <v/>
      </c>
      <c r="BM12" s="4" t="str">
        <f t="shared" si="43"/>
        <v/>
      </c>
      <c r="BN12" s="4" t="str">
        <f t="shared" si="44"/>
        <v/>
      </c>
      <c r="BO12" s="4" t="str">
        <f t="shared" si="45"/>
        <v/>
      </c>
      <c r="BP12" s="4" t="str">
        <f t="shared" si="46"/>
        <v/>
      </c>
      <c r="BQ12" s="4" t="str">
        <f t="shared" si="47"/>
        <v/>
      </c>
      <c r="BR12" s="4" t="str">
        <f t="shared" si="48"/>
        <v/>
      </c>
      <c r="BS12" s="4" t="str">
        <f t="shared" si="49"/>
        <v/>
      </c>
      <c r="BT12" s="4" t="str">
        <f t="shared" si="50"/>
        <v/>
      </c>
      <c r="BU12" s="4" t="str">
        <f t="shared" si="51"/>
        <v/>
      </c>
      <c r="BV12" s="4" t="str">
        <f t="shared" si="52"/>
        <v/>
      </c>
      <c r="BW12" s="4" t="str">
        <f t="shared" si="53"/>
        <v/>
      </c>
      <c r="BX12" s="4" t="str">
        <f t="shared" si="54"/>
        <v/>
      </c>
      <c r="BY12" s="4" t="str">
        <f t="shared" si="55"/>
        <v/>
      </c>
      <c r="BZ12" s="4" t="str">
        <f t="shared" si="56"/>
        <v/>
      </c>
      <c r="CA12" s="4" t="str">
        <f t="shared" si="57"/>
        <v/>
      </c>
      <c r="CB12" s="75" t="str">
        <f t="shared" si="58"/>
        <v/>
      </c>
      <c r="CC12" s="75" t="str">
        <f t="shared" si="59"/>
        <v/>
      </c>
      <c r="CD12" s="75" t="str">
        <f t="shared" si="60"/>
        <v/>
      </c>
      <c r="CE12" s="75" t="str">
        <f t="shared" si="61"/>
        <v/>
      </c>
      <c r="CF12" s="48" t="str">
        <f t="shared" si="62"/>
        <v/>
      </c>
      <c r="CG12" s="47" t="str">
        <f t="shared" si="63"/>
        <v/>
      </c>
      <c r="CH12" s="15"/>
      <c r="CM12"/>
      <c r="CN12"/>
      <c r="CO12"/>
      <c r="CP12"/>
      <c r="CQ12"/>
      <c r="CR12"/>
      <c r="CS12"/>
    </row>
    <row r="13" spans="1:97" s="2" customFormat="1" ht="24" customHeight="1">
      <c r="A13" s="150"/>
      <c r="B13" s="156"/>
      <c r="C13" s="154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6" t="str">
        <f t="shared" si="3"/>
        <v/>
      </c>
      <c r="Y13" s="19" t="str">
        <f t="shared" si="4"/>
        <v/>
      </c>
      <c r="Z13" s="17" t="str">
        <f t="shared" si="5"/>
        <v/>
      </c>
      <c r="AA13" s="18" t="str">
        <f t="shared" si="6"/>
        <v/>
      </c>
      <c r="AB13" s="20" t="str">
        <f t="shared" si="7"/>
        <v/>
      </c>
      <c r="AC13" s="17" t="str">
        <f t="shared" si="8"/>
        <v/>
      </c>
      <c r="AD13" s="78" t="e">
        <f t="shared" si="0"/>
        <v>#DIV/0!</v>
      </c>
      <c r="AE13" s="79">
        <f t="shared" si="9"/>
        <v>0</v>
      </c>
      <c r="AF13" s="43" t="str">
        <f t="shared" si="10"/>
        <v/>
      </c>
      <c r="AG13" s="68" t="str">
        <f t="shared" si="11"/>
        <v/>
      </c>
      <c r="AH13" s="5" t="str">
        <f t="shared" si="12"/>
        <v/>
      </c>
      <c r="AI13" s="5" t="str">
        <f t="shared" si="13"/>
        <v/>
      </c>
      <c r="AJ13" s="5" t="str">
        <f t="shared" si="14"/>
        <v/>
      </c>
      <c r="AK13" s="5" t="str">
        <f t="shared" si="15"/>
        <v/>
      </c>
      <c r="AL13" s="5" t="str">
        <f t="shared" si="16"/>
        <v/>
      </c>
      <c r="AM13" s="5" t="str">
        <f t="shared" si="17"/>
        <v/>
      </c>
      <c r="AN13" s="5" t="str">
        <f t="shared" si="18"/>
        <v/>
      </c>
      <c r="AO13" s="5" t="str">
        <f t="shared" si="19"/>
        <v/>
      </c>
      <c r="AP13" s="5" t="str">
        <f t="shared" si="20"/>
        <v/>
      </c>
      <c r="AQ13" s="5" t="str">
        <f t="shared" si="21"/>
        <v/>
      </c>
      <c r="AR13" s="5" t="str">
        <f t="shared" si="22"/>
        <v/>
      </c>
      <c r="AS13" s="5" t="str">
        <f t="shared" si="23"/>
        <v/>
      </c>
      <c r="AT13" s="5" t="str">
        <f t="shared" si="24"/>
        <v/>
      </c>
      <c r="AU13" s="5" t="str">
        <f t="shared" si="25"/>
        <v/>
      </c>
      <c r="AV13" s="5" t="str">
        <f t="shared" si="26"/>
        <v/>
      </c>
      <c r="AW13" s="5" t="str">
        <f t="shared" si="27"/>
        <v/>
      </c>
      <c r="AX13" s="5" t="str">
        <f t="shared" si="28"/>
        <v/>
      </c>
      <c r="AY13" s="5" t="str">
        <f t="shared" si="29"/>
        <v/>
      </c>
      <c r="AZ13" s="5" t="str">
        <f t="shared" si="30"/>
        <v/>
      </c>
      <c r="BA13" s="3" t="str">
        <f t="shared" si="31"/>
        <v/>
      </c>
      <c r="BB13" s="3" t="str">
        <f t="shared" si="32"/>
        <v/>
      </c>
      <c r="BC13" s="3" t="str">
        <f t="shared" si="33"/>
        <v/>
      </c>
      <c r="BD13" s="3" t="str">
        <f t="shared" si="34"/>
        <v/>
      </c>
      <c r="BE13" s="45" t="str">
        <f t="shared" si="35"/>
        <v/>
      </c>
      <c r="BF13" s="46" t="str">
        <f t="shared" si="36"/>
        <v/>
      </c>
      <c r="BG13" s="43" t="str">
        <f t="shared" si="37"/>
        <v/>
      </c>
      <c r="BH13" s="74" t="str">
        <f t="shared" si="38"/>
        <v/>
      </c>
      <c r="BI13" s="4" t="str">
        <f t="shared" si="39"/>
        <v/>
      </c>
      <c r="BJ13" s="4" t="str">
        <f t="shared" si="40"/>
        <v/>
      </c>
      <c r="BK13" s="4" t="str">
        <f t="shared" si="41"/>
        <v/>
      </c>
      <c r="BL13" s="4" t="str">
        <f t="shared" si="42"/>
        <v/>
      </c>
      <c r="BM13" s="4" t="str">
        <f t="shared" si="43"/>
        <v/>
      </c>
      <c r="BN13" s="4" t="str">
        <f t="shared" si="44"/>
        <v/>
      </c>
      <c r="BO13" s="4" t="str">
        <f t="shared" si="45"/>
        <v/>
      </c>
      <c r="BP13" s="4" t="str">
        <f t="shared" si="46"/>
        <v/>
      </c>
      <c r="BQ13" s="4" t="str">
        <f t="shared" si="47"/>
        <v/>
      </c>
      <c r="BR13" s="4" t="str">
        <f t="shared" si="48"/>
        <v/>
      </c>
      <c r="BS13" s="4" t="str">
        <f t="shared" si="49"/>
        <v/>
      </c>
      <c r="BT13" s="4" t="str">
        <f t="shared" si="50"/>
        <v/>
      </c>
      <c r="BU13" s="4" t="str">
        <f t="shared" si="51"/>
        <v/>
      </c>
      <c r="BV13" s="4" t="str">
        <f t="shared" si="52"/>
        <v/>
      </c>
      <c r="BW13" s="4" t="str">
        <f t="shared" si="53"/>
        <v/>
      </c>
      <c r="BX13" s="4" t="str">
        <f t="shared" si="54"/>
        <v/>
      </c>
      <c r="BY13" s="4" t="str">
        <f t="shared" si="55"/>
        <v/>
      </c>
      <c r="BZ13" s="4" t="str">
        <f t="shared" si="56"/>
        <v/>
      </c>
      <c r="CA13" s="4" t="str">
        <f t="shared" si="57"/>
        <v/>
      </c>
      <c r="CB13" s="75" t="str">
        <f t="shared" si="58"/>
        <v/>
      </c>
      <c r="CC13" s="75" t="str">
        <f t="shared" si="59"/>
        <v/>
      </c>
      <c r="CD13" s="75" t="str">
        <f t="shared" si="60"/>
        <v/>
      </c>
      <c r="CE13" s="75" t="str">
        <f t="shared" si="61"/>
        <v/>
      </c>
      <c r="CF13" s="48" t="str">
        <f t="shared" si="62"/>
        <v/>
      </c>
      <c r="CG13" s="47" t="str">
        <f t="shared" si="63"/>
        <v/>
      </c>
      <c r="CH13" s="15"/>
      <c r="CM13"/>
      <c r="CN13"/>
      <c r="CO13"/>
      <c r="CP13"/>
      <c r="CQ13"/>
      <c r="CR13"/>
      <c r="CS13"/>
    </row>
    <row r="14" spans="1:97" s="2" customFormat="1" ht="24" customHeight="1">
      <c r="A14" s="150"/>
      <c r="B14" s="154"/>
      <c r="C14" s="159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6" t="str">
        <f t="shared" si="3"/>
        <v/>
      </c>
      <c r="Y14" s="19" t="str">
        <f t="shared" si="4"/>
        <v/>
      </c>
      <c r="Z14" s="17" t="str">
        <f t="shared" si="5"/>
        <v/>
      </c>
      <c r="AA14" s="18" t="str">
        <f t="shared" si="6"/>
        <v/>
      </c>
      <c r="AB14" s="20" t="str">
        <f t="shared" si="7"/>
        <v/>
      </c>
      <c r="AC14" s="17" t="str">
        <f t="shared" si="8"/>
        <v/>
      </c>
      <c r="AD14" s="78" t="e">
        <f t="shared" si="0"/>
        <v>#DIV/0!</v>
      </c>
      <c r="AE14" s="79">
        <f t="shared" si="9"/>
        <v>0</v>
      </c>
      <c r="AF14" s="43" t="str">
        <f t="shared" si="10"/>
        <v/>
      </c>
      <c r="AG14" s="68" t="str">
        <f t="shared" si="11"/>
        <v/>
      </c>
      <c r="AH14" s="5" t="str">
        <f t="shared" si="12"/>
        <v/>
      </c>
      <c r="AI14" s="5" t="str">
        <f t="shared" si="13"/>
        <v/>
      </c>
      <c r="AJ14" s="5" t="str">
        <f t="shared" si="14"/>
        <v/>
      </c>
      <c r="AK14" s="5" t="str">
        <f t="shared" si="15"/>
        <v/>
      </c>
      <c r="AL14" s="5" t="str">
        <f t="shared" si="16"/>
        <v/>
      </c>
      <c r="AM14" s="5" t="str">
        <f t="shared" si="17"/>
        <v/>
      </c>
      <c r="AN14" s="5" t="str">
        <f t="shared" si="18"/>
        <v/>
      </c>
      <c r="AO14" s="5" t="str">
        <f t="shared" si="19"/>
        <v/>
      </c>
      <c r="AP14" s="5" t="str">
        <f t="shared" si="20"/>
        <v/>
      </c>
      <c r="AQ14" s="5" t="str">
        <f t="shared" si="21"/>
        <v/>
      </c>
      <c r="AR14" s="5" t="str">
        <f t="shared" si="22"/>
        <v/>
      </c>
      <c r="AS14" s="5" t="str">
        <f t="shared" si="23"/>
        <v/>
      </c>
      <c r="AT14" s="5" t="str">
        <f t="shared" si="24"/>
        <v/>
      </c>
      <c r="AU14" s="5" t="str">
        <f t="shared" si="25"/>
        <v/>
      </c>
      <c r="AV14" s="5" t="str">
        <f t="shared" si="26"/>
        <v/>
      </c>
      <c r="AW14" s="5" t="str">
        <f t="shared" si="27"/>
        <v/>
      </c>
      <c r="AX14" s="5" t="str">
        <f t="shared" si="28"/>
        <v/>
      </c>
      <c r="AY14" s="5" t="str">
        <f t="shared" si="29"/>
        <v/>
      </c>
      <c r="AZ14" s="5" t="str">
        <f t="shared" si="30"/>
        <v/>
      </c>
      <c r="BA14" s="3" t="str">
        <f t="shared" si="31"/>
        <v/>
      </c>
      <c r="BB14" s="3" t="str">
        <f t="shared" si="32"/>
        <v/>
      </c>
      <c r="BC14" s="3" t="str">
        <f t="shared" si="33"/>
        <v/>
      </c>
      <c r="BD14" s="3" t="str">
        <f t="shared" si="34"/>
        <v/>
      </c>
      <c r="BE14" s="45" t="str">
        <f t="shared" si="35"/>
        <v/>
      </c>
      <c r="BF14" s="46" t="str">
        <f t="shared" si="36"/>
        <v/>
      </c>
      <c r="BG14" s="43" t="str">
        <f t="shared" si="37"/>
        <v/>
      </c>
      <c r="BH14" s="74" t="str">
        <f t="shared" si="38"/>
        <v/>
      </c>
      <c r="BI14" s="4" t="str">
        <f t="shared" si="39"/>
        <v/>
      </c>
      <c r="BJ14" s="4" t="str">
        <f t="shared" si="40"/>
        <v/>
      </c>
      <c r="BK14" s="4" t="str">
        <f t="shared" si="41"/>
        <v/>
      </c>
      <c r="BL14" s="4" t="str">
        <f t="shared" si="42"/>
        <v/>
      </c>
      <c r="BM14" s="4" t="str">
        <f t="shared" si="43"/>
        <v/>
      </c>
      <c r="BN14" s="4" t="str">
        <f t="shared" si="44"/>
        <v/>
      </c>
      <c r="BO14" s="4" t="str">
        <f t="shared" si="45"/>
        <v/>
      </c>
      <c r="BP14" s="4" t="str">
        <f t="shared" si="46"/>
        <v/>
      </c>
      <c r="BQ14" s="4" t="str">
        <f t="shared" si="47"/>
        <v/>
      </c>
      <c r="BR14" s="4" t="str">
        <f t="shared" si="48"/>
        <v/>
      </c>
      <c r="BS14" s="4" t="str">
        <f t="shared" si="49"/>
        <v/>
      </c>
      <c r="BT14" s="4" t="str">
        <f t="shared" si="50"/>
        <v/>
      </c>
      <c r="BU14" s="4" t="str">
        <f t="shared" si="51"/>
        <v/>
      </c>
      <c r="BV14" s="4" t="str">
        <f t="shared" si="52"/>
        <v/>
      </c>
      <c r="BW14" s="4" t="str">
        <f t="shared" si="53"/>
        <v/>
      </c>
      <c r="BX14" s="4" t="str">
        <f t="shared" si="54"/>
        <v/>
      </c>
      <c r="BY14" s="4" t="str">
        <f t="shared" si="55"/>
        <v/>
      </c>
      <c r="BZ14" s="4" t="str">
        <f t="shared" si="56"/>
        <v/>
      </c>
      <c r="CA14" s="4" t="str">
        <f t="shared" si="57"/>
        <v/>
      </c>
      <c r="CB14" s="75" t="str">
        <f t="shared" si="58"/>
        <v/>
      </c>
      <c r="CC14" s="75" t="str">
        <f t="shared" si="59"/>
        <v/>
      </c>
      <c r="CD14" s="75" t="str">
        <f t="shared" si="60"/>
        <v/>
      </c>
      <c r="CE14" s="75" t="str">
        <f t="shared" si="61"/>
        <v/>
      </c>
      <c r="CF14" s="48" t="str">
        <f t="shared" si="62"/>
        <v/>
      </c>
      <c r="CG14" s="47" t="str">
        <f t="shared" si="63"/>
        <v/>
      </c>
      <c r="CH14" s="15"/>
      <c r="CM14"/>
      <c r="CN14"/>
      <c r="CO14"/>
      <c r="CP14"/>
      <c r="CQ14"/>
      <c r="CR14"/>
      <c r="CS14"/>
    </row>
    <row r="15" spans="1:97" s="2" customFormat="1" ht="7.5" customHeight="1">
      <c r="A15" s="27"/>
      <c r="B15" s="28"/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30"/>
      <c r="Y15" s="31"/>
      <c r="Z15" s="32"/>
      <c r="AA15" s="33"/>
      <c r="AB15" s="34"/>
      <c r="AC15" s="32"/>
      <c r="AD15" s="35"/>
      <c r="AE15" s="36"/>
      <c r="AF15" s="36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 t="str">
        <f t="shared" ref="AX15:AX38" si="64">IF(U15*U$4=0,"",U15/U$4-1)</f>
        <v/>
      </c>
      <c r="AY15" s="69" t="str">
        <f t="shared" ref="AY15:AY38" si="65">IF(V15*V$4=0,"",V15/V$4-1)</f>
        <v/>
      </c>
      <c r="AZ15" s="69" t="str">
        <f t="shared" ref="AZ15:AZ38" si="66">IF(W15*W$4=0,"",W15/W$4-1)</f>
        <v/>
      </c>
      <c r="BA15" s="69"/>
      <c r="BB15" s="69"/>
      <c r="BC15" s="69"/>
      <c r="BD15" s="69"/>
      <c r="BE15" s="69"/>
      <c r="BF15" s="69"/>
      <c r="BG15" s="69"/>
      <c r="BH15" s="70" t="str">
        <f t="shared" ref="BH15:BH38" si="67">IF(D15*D$4=0,"",D15-D$4)</f>
        <v/>
      </c>
      <c r="BI15" s="70" t="str">
        <f t="shared" ref="BI15:BI38" si="68">IF(E15*E$4=0,"",E15-E$4)</f>
        <v/>
      </c>
      <c r="BJ15" s="70" t="str">
        <f t="shared" ref="BJ15:BJ38" si="69">IF(F15*F$4=0,"",F15-F$4)</f>
        <v/>
      </c>
      <c r="BK15" s="70" t="str">
        <f t="shared" ref="BK15:BK38" si="70">IF(G15*G$4=0,"",G15-G$4)</f>
        <v/>
      </c>
      <c r="BL15" s="70" t="str">
        <f t="shared" ref="BL15:BL38" si="71">IF(H15*H$4=0,"",H15-H$4)</f>
        <v/>
      </c>
      <c r="BM15" s="70" t="str">
        <f t="shared" ref="BM15:BM38" si="72">IF(I15*I$4=0,"",I15-I$4)</f>
        <v/>
      </c>
      <c r="BN15" s="70" t="str">
        <f t="shared" ref="BN15:BN38" si="73">IF(J15*J$4=0,"",J15-J$4)</f>
        <v/>
      </c>
      <c r="BO15" s="70" t="str">
        <f t="shared" ref="BO15:BO38" si="74">IF(K15*K$4=0,"",K15-K$4)</f>
        <v/>
      </c>
      <c r="BP15" s="70" t="str">
        <f t="shared" ref="BP15:BP38" si="75">IF(L15*L$4=0,"",L15-L$4)</f>
        <v/>
      </c>
      <c r="BQ15" s="70" t="str">
        <f t="shared" ref="BQ15:BQ38" si="76">IF(M15*M$4=0,"",M15-M$4)</f>
        <v/>
      </c>
      <c r="BR15" s="70" t="str">
        <f t="shared" ref="BR15:BR38" si="77">IF(N15*N$4=0,"",N15-N$4)</f>
        <v/>
      </c>
      <c r="BS15" s="70" t="str">
        <f t="shared" ref="BS15:BS38" si="78">IF(O15*O$4=0,"",O15-O$4)</f>
        <v/>
      </c>
      <c r="BT15" s="70" t="str">
        <f t="shared" ref="BT15:BT38" si="79">IF(P15*P$4=0,"",P15-P$4)</f>
        <v/>
      </c>
      <c r="BU15" s="70" t="str">
        <f t="shared" ref="BU15:BU38" si="80">IF(Q15*Q$4=0,"",Q15-Q$4)</f>
        <v/>
      </c>
      <c r="BV15" s="70" t="str">
        <f t="shared" ref="BV15:BV38" si="81">IF(R15*R$4=0,"",R15-R$4)</f>
        <v/>
      </c>
      <c r="BW15" s="70" t="str">
        <f t="shared" ref="BW15:BW38" si="82">IF(S15*S$4=0,"",S15-S$4)</f>
        <v/>
      </c>
      <c r="BX15" s="70" t="str">
        <f t="shared" ref="BX15:BX38" si="83">IF(T15*T$4=0,"",T15-T$4)</f>
        <v/>
      </c>
      <c r="BY15" s="70" t="str">
        <f t="shared" ref="BY15:BY38" si="84">IF(U15*U$4=0,"",U15-U$4)</f>
        <v/>
      </c>
      <c r="BZ15" s="70" t="str">
        <f t="shared" ref="BZ15:BZ38" si="85">IF(V15*V$4=0,"",V15-V$4)</f>
        <v/>
      </c>
      <c r="CA15" s="70" t="str">
        <f t="shared" ref="CA15:CA38" si="86">IF(W15*W$4=0,"",W15-W$4)</f>
        <v/>
      </c>
      <c r="CB15" s="38"/>
      <c r="CC15" s="37"/>
      <c r="CD15" s="37"/>
      <c r="CE15" s="37"/>
      <c r="CF15" s="69"/>
      <c r="CG15" s="69"/>
      <c r="CH15" s="15"/>
      <c r="CM15"/>
      <c r="CN15"/>
      <c r="CO15"/>
      <c r="CP15"/>
      <c r="CQ15"/>
      <c r="CR15"/>
      <c r="CS15"/>
    </row>
    <row r="16" spans="1:97" s="2" customFormat="1" ht="24" customHeight="1">
      <c r="C16" s="2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9"/>
      <c r="Y16" s="50"/>
      <c r="Z16" s="51"/>
      <c r="AA16" s="52"/>
      <c r="AB16" s="53"/>
      <c r="AC16" s="51"/>
      <c r="AD16" s="25"/>
      <c r="AE16" s="26"/>
      <c r="AF16" s="61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 t="str">
        <f t="shared" si="64"/>
        <v/>
      </c>
      <c r="AY16" s="62" t="str">
        <f t="shared" si="65"/>
        <v/>
      </c>
      <c r="AZ16" s="62" t="str">
        <f t="shared" si="66"/>
        <v/>
      </c>
      <c r="BA16" s="62"/>
      <c r="BB16" s="62"/>
      <c r="BC16" s="62"/>
      <c r="BD16" s="62"/>
      <c r="BE16" s="62"/>
      <c r="BF16" s="62"/>
      <c r="BG16" s="62"/>
      <c r="BH16" s="63" t="str">
        <f t="shared" si="67"/>
        <v/>
      </c>
      <c r="BI16" s="63" t="str">
        <f t="shared" si="68"/>
        <v/>
      </c>
      <c r="BJ16" s="63" t="str">
        <f t="shared" si="69"/>
        <v/>
      </c>
      <c r="BK16" s="63" t="str">
        <f t="shared" si="70"/>
        <v/>
      </c>
      <c r="BL16" s="63" t="str">
        <f t="shared" si="71"/>
        <v/>
      </c>
      <c r="BM16" s="63" t="str">
        <f t="shared" si="72"/>
        <v/>
      </c>
      <c r="BN16" s="63" t="str">
        <f t="shared" si="73"/>
        <v/>
      </c>
      <c r="BO16" s="63" t="str">
        <f t="shared" si="74"/>
        <v/>
      </c>
      <c r="BP16" s="63" t="str">
        <f t="shared" si="75"/>
        <v/>
      </c>
      <c r="BQ16" s="63" t="str">
        <f t="shared" si="76"/>
        <v/>
      </c>
      <c r="BR16" s="63" t="str">
        <f t="shared" si="77"/>
        <v/>
      </c>
      <c r="BS16" s="63" t="str">
        <f t="shared" si="78"/>
        <v/>
      </c>
      <c r="BT16" s="63" t="str">
        <f t="shared" si="79"/>
        <v/>
      </c>
      <c r="BU16" s="63" t="str">
        <f t="shared" si="80"/>
        <v/>
      </c>
      <c r="BV16" s="63" t="str">
        <f t="shared" si="81"/>
        <v/>
      </c>
      <c r="BW16" s="63" t="str">
        <f t="shared" si="82"/>
        <v/>
      </c>
      <c r="BX16" s="63" t="str">
        <f t="shared" si="83"/>
        <v/>
      </c>
      <c r="BY16" s="63" t="str">
        <f t="shared" si="84"/>
        <v/>
      </c>
      <c r="BZ16" s="63" t="str">
        <f t="shared" si="85"/>
        <v/>
      </c>
      <c r="CA16" s="63" t="str">
        <f t="shared" si="86"/>
        <v/>
      </c>
      <c r="CB16" s="64"/>
      <c r="CF16" s="62"/>
      <c r="CG16" s="62"/>
      <c r="CH16" s="37"/>
      <c r="CM16"/>
      <c r="CN16"/>
      <c r="CO16"/>
      <c r="CP16"/>
      <c r="CQ16"/>
      <c r="CR16"/>
      <c r="CS16"/>
    </row>
    <row r="17" spans="1:97" s="2" customFormat="1" ht="24" customHeight="1">
      <c r="A17" s="54"/>
      <c r="B17" s="22"/>
      <c r="C17" s="5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56"/>
      <c r="Y17" s="57"/>
      <c r="Z17" s="58"/>
      <c r="AA17" s="25"/>
      <c r="AB17" s="59"/>
      <c r="AC17" s="58"/>
      <c r="AD17" s="25"/>
      <c r="AE17" s="26"/>
      <c r="AF17" s="61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 t="str">
        <f t="shared" si="64"/>
        <v/>
      </c>
      <c r="AY17" s="62" t="str">
        <f t="shared" si="65"/>
        <v/>
      </c>
      <c r="AZ17" s="62" t="str">
        <f t="shared" si="66"/>
        <v/>
      </c>
      <c r="BA17" s="62"/>
      <c r="BB17" s="62"/>
      <c r="BC17" s="62"/>
      <c r="BD17" s="62"/>
      <c r="BE17" s="62"/>
      <c r="BF17" s="62"/>
      <c r="BG17" s="62"/>
      <c r="BH17" s="63" t="str">
        <f t="shared" si="67"/>
        <v/>
      </c>
      <c r="BI17" s="63" t="str">
        <f t="shared" si="68"/>
        <v/>
      </c>
      <c r="BJ17" s="63" t="str">
        <f t="shared" si="69"/>
        <v/>
      </c>
      <c r="BK17" s="63" t="str">
        <f t="shared" si="70"/>
        <v/>
      </c>
      <c r="BL17" s="63" t="str">
        <f t="shared" si="71"/>
        <v/>
      </c>
      <c r="BM17" s="63" t="str">
        <f t="shared" si="72"/>
        <v/>
      </c>
      <c r="BN17" s="63" t="str">
        <f t="shared" si="73"/>
        <v/>
      </c>
      <c r="BO17" s="63" t="str">
        <f t="shared" si="74"/>
        <v/>
      </c>
      <c r="BP17" s="63" t="str">
        <f t="shared" si="75"/>
        <v/>
      </c>
      <c r="BQ17" s="63" t="str">
        <f t="shared" si="76"/>
        <v/>
      </c>
      <c r="BR17" s="63" t="str">
        <f t="shared" si="77"/>
        <v/>
      </c>
      <c r="BS17" s="63" t="str">
        <f t="shared" si="78"/>
        <v/>
      </c>
      <c r="BT17" s="63" t="str">
        <f t="shared" si="79"/>
        <v/>
      </c>
      <c r="BU17" s="63" t="str">
        <f t="shared" si="80"/>
        <v/>
      </c>
      <c r="BV17" s="63" t="str">
        <f t="shared" si="81"/>
        <v/>
      </c>
      <c r="BW17" s="63" t="str">
        <f t="shared" si="82"/>
        <v/>
      </c>
      <c r="BX17" s="63" t="str">
        <f t="shared" si="83"/>
        <v/>
      </c>
      <c r="BY17" s="63" t="str">
        <f t="shared" si="84"/>
        <v/>
      </c>
      <c r="BZ17" s="63" t="str">
        <f t="shared" si="85"/>
        <v/>
      </c>
      <c r="CA17" s="63" t="str">
        <f t="shared" si="86"/>
        <v/>
      </c>
      <c r="CB17" s="64"/>
      <c r="CF17" s="62"/>
      <c r="CG17" s="62"/>
      <c r="CI17" s="39"/>
      <c r="CJ17" s="39"/>
      <c r="CK17" s="40"/>
      <c r="CL17" s="40"/>
      <c r="CM17" s="41"/>
      <c r="CN17" s="41"/>
      <c r="CO17" s="41"/>
      <c r="CP17" s="41"/>
      <c r="CQ17" s="41"/>
      <c r="CR17" s="41"/>
      <c r="CS17" s="41"/>
    </row>
    <row r="18" spans="1:97" s="37" customFormat="1" ht="6.75" customHeight="1">
      <c r="A18" s="54"/>
      <c r="B18" s="55"/>
      <c r="C18" s="5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56"/>
      <c r="Y18" s="57"/>
      <c r="Z18" s="58"/>
      <c r="AA18" s="25"/>
      <c r="AB18" s="59"/>
      <c r="AC18" s="58"/>
      <c r="AD18" s="25"/>
      <c r="AE18" s="26"/>
      <c r="AF18" s="61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 t="str">
        <f t="shared" si="64"/>
        <v/>
      </c>
      <c r="AY18" s="62" t="str">
        <f t="shared" si="65"/>
        <v/>
      </c>
      <c r="AZ18" s="62" t="str">
        <f t="shared" si="66"/>
        <v/>
      </c>
      <c r="BA18" s="62"/>
      <c r="BB18" s="62"/>
      <c r="BC18" s="62"/>
      <c r="BD18" s="62"/>
      <c r="BE18" s="62"/>
      <c r="BF18" s="62"/>
      <c r="BG18" s="62"/>
      <c r="BH18" s="63" t="str">
        <f t="shared" si="67"/>
        <v/>
      </c>
      <c r="BI18" s="63" t="str">
        <f t="shared" si="68"/>
        <v/>
      </c>
      <c r="BJ18" s="63" t="str">
        <f t="shared" si="69"/>
        <v/>
      </c>
      <c r="BK18" s="63" t="str">
        <f t="shared" si="70"/>
        <v/>
      </c>
      <c r="BL18" s="63" t="str">
        <f t="shared" si="71"/>
        <v/>
      </c>
      <c r="BM18" s="63" t="str">
        <f t="shared" si="72"/>
        <v/>
      </c>
      <c r="BN18" s="63" t="str">
        <f t="shared" si="73"/>
        <v/>
      </c>
      <c r="BO18" s="63" t="str">
        <f t="shared" si="74"/>
        <v/>
      </c>
      <c r="BP18" s="63" t="str">
        <f t="shared" si="75"/>
        <v/>
      </c>
      <c r="BQ18" s="63" t="str">
        <f t="shared" si="76"/>
        <v/>
      </c>
      <c r="BR18" s="63" t="str">
        <f t="shared" si="77"/>
        <v/>
      </c>
      <c r="BS18" s="63" t="str">
        <f t="shared" si="78"/>
        <v/>
      </c>
      <c r="BT18" s="63" t="str">
        <f t="shared" si="79"/>
        <v/>
      </c>
      <c r="BU18" s="63" t="str">
        <f t="shared" si="80"/>
        <v/>
      </c>
      <c r="BV18" s="63" t="str">
        <f t="shared" si="81"/>
        <v/>
      </c>
      <c r="BW18" s="63" t="str">
        <f t="shared" si="82"/>
        <v/>
      </c>
      <c r="BX18" s="63" t="str">
        <f t="shared" si="83"/>
        <v/>
      </c>
      <c r="BY18" s="63" t="str">
        <f t="shared" si="84"/>
        <v/>
      </c>
      <c r="BZ18" s="63" t="str">
        <f t="shared" si="85"/>
        <v/>
      </c>
      <c r="CA18" s="63" t="str">
        <f t="shared" si="86"/>
        <v/>
      </c>
      <c r="CB18" s="64"/>
      <c r="CC18" s="2"/>
      <c r="CD18" s="2"/>
      <c r="CE18" s="2"/>
      <c r="CF18" s="62"/>
      <c r="CG18" s="62"/>
      <c r="CH18" s="2"/>
      <c r="CI18" s="65"/>
      <c r="CJ18" s="65"/>
      <c r="CK18" s="15"/>
      <c r="CL18" s="15"/>
      <c r="CM18"/>
      <c r="CN18"/>
      <c r="CO18"/>
      <c r="CP18"/>
      <c r="CQ18"/>
      <c r="CR18"/>
      <c r="CS18"/>
    </row>
    <row r="19" spans="1:97" s="2" customFormat="1" ht="24" customHeight="1">
      <c r="A19" s="54"/>
      <c r="B19" s="55"/>
      <c r="C19" s="5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56"/>
      <c r="Y19" s="57"/>
      <c r="Z19" s="58"/>
      <c r="AA19" s="25"/>
      <c r="AB19" s="59"/>
      <c r="AC19" s="58"/>
      <c r="AD19" s="25"/>
      <c r="AE19" s="26"/>
      <c r="AF19" s="61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 t="str">
        <f t="shared" si="64"/>
        <v/>
      </c>
      <c r="AY19" s="62" t="str">
        <f t="shared" si="65"/>
        <v/>
      </c>
      <c r="AZ19" s="62" t="str">
        <f t="shared" si="66"/>
        <v/>
      </c>
      <c r="BA19" s="62"/>
      <c r="BB19" s="62"/>
      <c r="BC19" s="62"/>
      <c r="BD19" s="62"/>
      <c r="BE19" s="62"/>
      <c r="BF19" s="62"/>
      <c r="BG19" s="62"/>
      <c r="BH19" s="63" t="str">
        <f t="shared" si="67"/>
        <v/>
      </c>
      <c r="BI19" s="63" t="str">
        <f t="shared" si="68"/>
        <v/>
      </c>
      <c r="BJ19" s="63" t="str">
        <f t="shared" si="69"/>
        <v/>
      </c>
      <c r="BK19" s="63" t="str">
        <f t="shared" si="70"/>
        <v/>
      </c>
      <c r="BL19" s="63" t="str">
        <f t="shared" si="71"/>
        <v/>
      </c>
      <c r="BM19" s="63" t="str">
        <f t="shared" si="72"/>
        <v/>
      </c>
      <c r="BN19" s="63" t="str">
        <f t="shared" si="73"/>
        <v/>
      </c>
      <c r="BO19" s="63" t="str">
        <f t="shared" si="74"/>
        <v/>
      </c>
      <c r="BP19" s="63" t="str">
        <f t="shared" si="75"/>
        <v/>
      </c>
      <c r="BQ19" s="63" t="str">
        <f t="shared" si="76"/>
        <v/>
      </c>
      <c r="BR19" s="63" t="str">
        <f t="shared" si="77"/>
        <v/>
      </c>
      <c r="BS19" s="63" t="str">
        <f t="shared" si="78"/>
        <v/>
      </c>
      <c r="BT19" s="63" t="str">
        <f t="shared" si="79"/>
        <v/>
      </c>
      <c r="BU19" s="63" t="str">
        <f t="shared" si="80"/>
        <v/>
      </c>
      <c r="BV19" s="63" t="str">
        <f t="shared" si="81"/>
        <v/>
      </c>
      <c r="BW19" s="63" t="str">
        <f t="shared" si="82"/>
        <v/>
      </c>
      <c r="BX19" s="63" t="str">
        <f t="shared" si="83"/>
        <v/>
      </c>
      <c r="BY19" s="63" t="str">
        <f t="shared" si="84"/>
        <v/>
      </c>
      <c r="BZ19" s="63" t="str">
        <f t="shared" si="85"/>
        <v/>
      </c>
      <c r="CA19" s="63" t="str">
        <f t="shared" si="86"/>
        <v/>
      </c>
      <c r="CB19" s="64"/>
      <c r="CF19" s="62"/>
      <c r="CG19" s="62"/>
      <c r="CI19" s="65"/>
      <c r="CJ19" s="65"/>
      <c r="CK19" s="15"/>
      <c r="CL19" s="15"/>
      <c r="CM19"/>
      <c r="CN19"/>
      <c r="CO19"/>
      <c r="CP19"/>
      <c r="CQ19"/>
      <c r="CR19"/>
      <c r="CS19"/>
    </row>
    <row r="20" spans="1:97" s="2" customFormat="1" ht="24" customHeight="1">
      <c r="A20" s="54"/>
      <c r="B20" s="55"/>
      <c r="C20" s="5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6"/>
      <c r="Y20" s="57"/>
      <c r="Z20" s="58"/>
      <c r="AA20" s="25"/>
      <c r="AB20" s="59"/>
      <c r="AC20" s="58"/>
      <c r="AD20" s="25"/>
      <c r="AE20" s="26"/>
      <c r="AF20" s="61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 t="str">
        <f t="shared" si="64"/>
        <v/>
      </c>
      <c r="AY20" s="62" t="str">
        <f t="shared" si="65"/>
        <v/>
      </c>
      <c r="AZ20" s="62" t="str">
        <f t="shared" si="66"/>
        <v/>
      </c>
      <c r="BA20" s="62"/>
      <c r="BB20" s="62"/>
      <c r="BC20" s="62"/>
      <c r="BD20" s="62"/>
      <c r="BE20" s="62"/>
      <c r="BF20" s="62"/>
      <c r="BG20" s="62"/>
      <c r="BH20" s="63" t="str">
        <f t="shared" si="67"/>
        <v/>
      </c>
      <c r="BI20" s="63" t="str">
        <f t="shared" si="68"/>
        <v/>
      </c>
      <c r="BJ20" s="63" t="str">
        <f t="shared" si="69"/>
        <v/>
      </c>
      <c r="BK20" s="63" t="str">
        <f t="shared" si="70"/>
        <v/>
      </c>
      <c r="BL20" s="63" t="str">
        <f t="shared" si="71"/>
        <v/>
      </c>
      <c r="BM20" s="63" t="str">
        <f t="shared" si="72"/>
        <v/>
      </c>
      <c r="BN20" s="63" t="str">
        <f t="shared" si="73"/>
        <v/>
      </c>
      <c r="BO20" s="63" t="str">
        <f t="shared" si="74"/>
        <v/>
      </c>
      <c r="BP20" s="63" t="str">
        <f t="shared" si="75"/>
        <v/>
      </c>
      <c r="BQ20" s="63" t="str">
        <f t="shared" si="76"/>
        <v/>
      </c>
      <c r="BR20" s="63" t="str">
        <f t="shared" si="77"/>
        <v/>
      </c>
      <c r="BS20" s="63" t="str">
        <f t="shared" si="78"/>
        <v/>
      </c>
      <c r="BT20" s="63" t="str">
        <f t="shared" si="79"/>
        <v/>
      </c>
      <c r="BU20" s="63" t="str">
        <f t="shared" si="80"/>
        <v/>
      </c>
      <c r="BV20" s="63" t="str">
        <f t="shared" si="81"/>
        <v/>
      </c>
      <c r="BW20" s="63" t="str">
        <f t="shared" si="82"/>
        <v/>
      </c>
      <c r="BX20" s="63" t="str">
        <f t="shared" si="83"/>
        <v/>
      </c>
      <c r="BY20" s="63" t="str">
        <f t="shared" si="84"/>
        <v/>
      </c>
      <c r="BZ20" s="63" t="str">
        <f t="shared" si="85"/>
        <v/>
      </c>
      <c r="CA20" s="63" t="str">
        <f t="shared" si="86"/>
        <v/>
      </c>
      <c r="CB20" s="64"/>
      <c r="CF20" s="62"/>
      <c r="CG20" s="62"/>
      <c r="CI20" s="65"/>
      <c r="CJ20" s="65"/>
      <c r="CK20" s="15"/>
      <c r="CL20" s="15"/>
      <c r="CM20"/>
      <c r="CN20"/>
      <c r="CO20"/>
      <c r="CP20"/>
      <c r="CQ20"/>
      <c r="CR20"/>
      <c r="CS20"/>
    </row>
    <row r="21" spans="1:97" s="2" customFormat="1" ht="24" customHeight="1">
      <c r="A21" s="54"/>
      <c r="B21" s="55"/>
      <c r="C21" s="5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56"/>
      <c r="Y21" s="57"/>
      <c r="Z21" s="58"/>
      <c r="AA21" s="25"/>
      <c r="AB21" s="59"/>
      <c r="AC21" s="58"/>
      <c r="AD21" s="25"/>
      <c r="AE21" s="26"/>
      <c r="AF21" s="61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 t="str">
        <f t="shared" si="64"/>
        <v/>
      </c>
      <c r="AY21" s="62" t="str">
        <f t="shared" si="65"/>
        <v/>
      </c>
      <c r="AZ21" s="62" t="str">
        <f t="shared" si="66"/>
        <v/>
      </c>
      <c r="BA21" s="62"/>
      <c r="BB21" s="62"/>
      <c r="BC21" s="62"/>
      <c r="BD21" s="62"/>
      <c r="BE21" s="62"/>
      <c r="BF21" s="62"/>
      <c r="BG21" s="62"/>
      <c r="BH21" s="63" t="str">
        <f t="shared" si="67"/>
        <v/>
      </c>
      <c r="BI21" s="63" t="str">
        <f t="shared" si="68"/>
        <v/>
      </c>
      <c r="BJ21" s="63" t="str">
        <f t="shared" si="69"/>
        <v/>
      </c>
      <c r="BK21" s="63" t="str">
        <f t="shared" si="70"/>
        <v/>
      </c>
      <c r="BL21" s="63" t="str">
        <f t="shared" si="71"/>
        <v/>
      </c>
      <c r="BM21" s="63" t="str">
        <f t="shared" si="72"/>
        <v/>
      </c>
      <c r="BN21" s="63" t="str">
        <f t="shared" si="73"/>
        <v/>
      </c>
      <c r="BO21" s="63" t="str">
        <f t="shared" si="74"/>
        <v/>
      </c>
      <c r="BP21" s="63" t="str">
        <f t="shared" si="75"/>
        <v/>
      </c>
      <c r="BQ21" s="63" t="str">
        <f t="shared" si="76"/>
        <v/>
      </c>
      <c r="BR21" s="63" t="str">
        <f t="shared" si="77"/>
        <v/>
      </c>
      <c r="BS21" s="63" t="str">
        <f t="shared" si="78"/>
        <v/>
      </c>
      <c r="BT21" s="63" t="str">
        <f t="shared" si="79"/>
        <v/>
      </c>
      <c r="BU21" s="63" t="str">
        <f t="shared" si="80"/>
        <v/>
      </c>
      <c r="BV21" s="63" t="str">
        <f t="shared" si="81"/>
        <v/>
      </c>
      <c r="BW21" s="63" t="str">
        <f t="shared" si="82"/>
        <v/>
      </c>
      <c r="BX21" s="63" t="str">
        <f t="shared" si="83"/>
        <v/>
      </c>
      <c r="BY21" s="63" t="str">
        <f t="shared" si="84"/>
        <v/>
      </c>
      <c r="BZ21" s="63" t="str">
        <f t="shared" si="85"/>
        <v/>
      </c>
      <c r="CA21" s="63" t="str">
        <f t="shared" si="86"/>
        <v/>
      </c>
      <c r="CB21" s="64"/>
      <c r="CF21" s="62"/>
      <c r="CG21" s="62"/>
      <c r="CI21" s="65"/>
      <c r="CJ21" s="65"/>
      <c r="CK21" s="15"/>
      <c r="CL21" s="15"/>
      <c r="CM21"/>
      <c r="CN21"/>
      <c r="CO21"/>
      <c r="CP21"/>
      <c r="CQ21"/>
      <c r="CR21"/>
      <c r="CS21"/>
    </row>
    <row r="22" spans="1:97" s="2" customFormat="1" ht="24" customHeight="1">
      <c r="A22" s="54"/>
      <c r="B22" s="55"/>
      <c r="C22" s="5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56"/>
      <c r="Y22" s="57"/>
      <c r="Z22" s="58"/>
      <c r="AA22" s="25"/>
      <c r="AB22" s="59"/>
      <c r="AC22" s="58"/>
      <c r="AD22" s="25"/>
      <c r="AE22" s="26"/>
      <c r="AF22" s="61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 t="str">
        <f t="shared" si="64"/>
        <v/>
      </c>
      <c r="AY22" s="62" t="str">
        <f t="shared" si="65"/>
        <v/>
      </c>
      <c r="AZ22" s="62" t="str">
        <f t="shared" si="66"/>
        <v/>
      </c>
      <c r="BA22" s="62"/>
      <c r="BB22" s="62"/>
      <c r="BC22" s="62"/>
      <c r="BD22" s="62"/>
      <c r="BE22" s="62"/>
      <c r="BF22" s="62"/>
      <c r="BG22" s="62"/>
      <c r="BH22" s="63" t="str">
        <f t="shared" si="67"/>
        <v/>
      </c>
      <c r="BI22" s="63" t="str">
        <f t="shared" si="68"/>
        <v/>
      </c>
      <c r="BJ22" s="63" t="str">
        <f t="shared" si="69"/>
        <v/>
      </c>
      <c r="BK22" s="63" t="str">
        <f t="shared" si="70"/>
        <v/>
      </c>
      <c r="BL22" s="63" t="str">
        <f t="shared" si="71"/>
        <v/>
      </c>
      <c r="BM22" s="63" t="str">
        <f t="shared" si="72"/>
        <v/>
      </c>
      <c r="BN22" s="63" t="str">
        <f t="shared" si="73"/>
        <v/>
      </c>
      <c r="BO22" s="63" t="str">
        <f t="shared" si="74"/>
        <v/>
      </c>
      <c r="BP22" s="63" t="str">
        <f t="shared" si="75"/>
        <v/>
      </c>
      <c r="BQ22" s="63" t="str">
        <f t="shared" si="76"/>
        <v/>
      </c>
      <c r="BR22" s="63" t="str">
        <f t="shared" si="77"/>
        <v/>
      </c>
      <c r="BS22" s="63" t="str">
        <f t="shared" si="78"/>
        <v/>
      </c>
      <c r="BT22" s="63" t="str">
        <f t="shared" si="79"/>
        <v/>
      </c>
      <c r="BU22" s="63" t="str">
        <f t="shared" si="80"/>
        <v/>
      </c>
      <c r="BV22" s="63" t="str">
        <f t="shared" si="81"/>
        <v/>
      </c>
      <c r="BW22" s="63" t="str">
        <f t="shared" si="82"/>
        <v/>
      </c>
      <c r="BX22" s="63" t="str">
        <f t="shared" si="83"/>
        <v/>
      </c>
      <c r="BY22" s="63" t="str">
        <f t="shared" si="84"/>
        <v/>
      </c>
      <c r="BZ22" s="63" t="str">
        <f t="shared" si="85"/>
        <v/>
      </c>
      <c r="CA22" s="63" t="str">
        <f t="shared" si="86"/>
        <v/>
      </c>
      <c r="CB22" s="64"/>
      <c r="CF22" s="62"/>
      <c r="CG22" s="62"/>
      <c r="CI22" s="65"/>
      <c r="CJ22" s="65"/>
      <c r="CK22" s="15"/>
      <c r="CL22" s="15"/>
      <c r="CM22"/>
      <c r="CN22"/>
      <c r="CO22"/>
      <c r="CP22"/>
      <c r="CQ22"/>
      <c r="CR22"/>
      <c r="CS22"/>
    </row>
    <row r="23" spans="1:97" s="2" customFormat="1" ht="24" customHeight="1">
      <c r="A23" s="54"/>
      <c r="B23" s="55"/>
      <c r="C23" s="5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56"/>
      <c r="Y23" s="57"/>
      <c r="Z23" s="58"/>
      <c r="AA23" s="25"/>
      <c r="AB23" s="59"/>
      <c r="AC23" s="58"/>
      <c r="AD23" s="25"/>
      <c r="AE23" s="26"/>
      <c r="AF23" s="61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 t="str">
        <f t="shared" si="64"/>
        <v/>
      </c>
      <c r="AY23" s="62" t="str">
        <f t="shared" si="65"/>
        <v/>
      </c>
      <c r="AZ23" s="62" t="str">
        <f t="shared" si="66"/>
        <v/>
      </c>
      <c r="BA23" s="62"/>
      <c r="BB23" s="62"/>
      <c r="BC23" s="62"/>
      <c r="BD23" s="62"/>
      <c r="BE23" s="62"/>
      <c r="BF23" s="62"/>
      <c r="BG23" s="62"/>
      <c r="BH23" s="63" t="str">
        <f t="shared" si="67"/>
        <v/>
      </c>
      <c r="BI23" s="63" t="str">
        <f t="shared" si="68"/>
        <v/>
      </c>
      <c r="BJ23" s="63" t="str">
        <f t="shared" si="69"/>
        <v/>
      </c>
      <c r="BK23" s="63" t="str">
        <f t="shared" si="70"/>
        <v/>
      </c>
      <c r="BL23" s="63" t="str">
        <f t="shared" si="71"/>
        <v/>
      </c>
      <c r="BM23" s="63" t="str">
        <f t="shared" si="72"/>
        <v/>
      </c>
      <c r="BN23" s="63" t="str">
        <f t="shared" si="73"/>
        <v/>
      </c>
      <c r="BO23" s="63" t="str">
        <f t="shared" si="74"/>
        <v/>
      </c>
      <c r="BP23" s="63" t="str">
        <f t="shared" si="75"/>
        <v/>
      </c>
      <c r="BQ23" s="63" t="str">
        <f t="shared" si="76"/>
        <v/>
      </c>
      <c r="BR23" s="63" t="str">
        <f t="shared" si="77"/>
        <v/>
      </c>
      <c r="BS23" s="63" t="str">
        <f t="shared" si="78"/>
        <v/>
      </c>
      <c r="BT23" s="63" t="str">
        <f t="shared" si="79"/>
        <v/>
      </c>
      <c r="BU23" s="63" t="str">
        <f t="shared" si="80"/>
        <v/>
      </c>
      <c r="BV23" s="63" t="str">
        <f t="shared" si="81"/>
        <v/>
      </c>
      <c r="BW23" s="63" t="str">
        <f t="shared" si="82"/>
        <v/>
      </c>
      <c r="BX23" s="63" t="str">
        <f t="shared" si="83"/>
        <v/>
      </c>
      <c r="BY23" s="63" t="str">
        <f t="shared" si="84"/>
        <v/>
      </c>
      <c r="BZ23" s="63" t="str">
        <f t="shared" si="85"/>
        <v/>
      </c>
      <c r="CA23" s="63" t="str">
        <f t="shared" si="86"/>
        <v/>
      </c>
      <c r="CB23" s="64"/>
      <c r="CF23" s="62"/>
      <c r="CG23" s="62"/>
      <c r="CI23" s="65"/>
      <c r="CJ23" s="65"/>
      <c r="CK23" s="15"/>
      <c r="CL23" s="15"/>
      <c r="CM23"/>
      <c r="CN23"/>
      <c r="CO23"/>
      <c r="CP23"/>
      <c r="CQ23"/>
      <c r="CR23"/>
      <c r="CS23"/>
    </row>
    <row r="24" spans="1:97" s="2" customFormat="1" ht="24" customHeight="1">
      <c r="A24" s="54"/>
      <c r="B24" s="55"/>
      <c r="C24" s="5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56"/>
      <c r="Y24" s="57"/>
      <c r="Z24" s="58"/>
      <c r="AA24" s="25"/>
      <c r="AB24" s="59"/>
      <c r="AC24" s="58"/>
      <c r="AD24" s="25"/>
      <c r="AE24" s="26"/>
      <c r="AF24" s="61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 t="str">
        <f t="shared" si="64"/>
        <v/>
      </c>
      <c r="AY24" s="62" t="str">
        <f t="shared" si="65"/>
        <v/>
      </c>
      <c r="AZ24" s="62" t="str">
        <f t="shared" si="66"/>
        <v/>
      </c>
      <c r="BA24" s="62"/>
      <c r="BB24" s="62"/>
      <c r="BC24" s="62"/>
      <c r="BD24" s="62"/>
      <c r="BE24" s="62"/>
      <c r="BF24" s="62"/>
      <c r="BG24" s="62"/>
      <c r="BH24" s="63" t="str">
        <f t="shared" si="67"/>
        <v/>
      </c>
      <c r="BI24" s="63" t="str">
        <f t="shared" si="68"/>
        <v/>
      </c>
      <c r="BJ24" s="63" t="str">
        <f t="shared" si="69"/>
        <v/>
      </c>
      <c r="BK24" s="63" t="str">
        <f t="shared" si="70"/>
        <v/>
      </c>
      <c r="BL24" s="63" t="str">
        <f t="shared" si="71"/>
        <v/>
      </c>
      <c r="BM24" s="63" t="str">
        <f t="shared" si="72"/>
        <v/>
      </c>
      <c r="BN24" s="63" t="str">
        <f t="shared" si="73"/>
        <v/>
      </c>
      <c r="BO24" s="63" t="str">
        <f t="shared" si="74"/>
        <v/>
      </c>
      <c r="BP24" s="63" t="str">
        <f t="shared" si="75"/>
        <v/>
      </c>
      <c r="BQ24" s="63" t="str">
        <f t="shared" si="76"/>
        <v/>
      </c>
      <c r="BR24" s="63" t="str">
        <f t="shared" si="77"/>
        <v/>
      </c>
      <c r="BS24" s="63" t="str">
        <f t="shared" si="78"/>
        <v/>
      </c>
      <c r="BT24" s="63" t="str">
        <f t="shared" si="79"/>
        <v/>
      </c>
      <c r="BU24" s="63" t="str">
        <f t="shared" si="80"/>
        <v/>
      </c>
      <c r="BV24" s="63" t="str">
        <f t="shared" si="81"/>
        <v/>
      </c>
      <c r="BW24" s="63" t="str">
        <f t="shared" si="82"/>
        <v/>
      </c>
      <c r="BX24" s="63" t="str">
        <f t="shared" si="83"/>
        <v/>
      </c>
      <c r="BY24" s="63" t="str">
        <f t="shared" si="84"/>
        <v/>
      </c>
      <c r="BZ24" s="63" t="str">
        <f t="shared" si="85"/>
        <v/>
      </c>
      <c r="CA24" s="63" t="str">
        <f t="shared" si="86"/>
        <v/>
      </c>
      <c r="CB24" s="64"/>
      <c r="CF24" s="62"/>
      <c r="CG24" s="62"/>
      <c r="CI24" s="65"/>
      <c r="CJ24" s="65"/>
      <c r="CK24" s="15"/>
      <c r="CL24" s="15"/>
      <c r="CM24"/>
      <c r="CN24"/>
      <c r="CO24"/>
      <c r="CP24"/>
      <c r="CQ24"/>
      <c r="CR24"/>
      <c r="CS24"/>
    </row>
    <row r="25" spans="1:97" s="2" customFormat="1" ht="24" customHeight="1">
      <c r="A25" s="54"/>
      <c r="B25" s="55"/>
      <c r="C25" s="5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56"/>
      <c r="Y25" s="57"/>
      <c r="Z25" s="58"/>
      <c r="AA25" s="25"/>
      <c r="AB25" s="59"/>
      <c r="AC25" s="58"/>
      <c r="AD25" s="25"/>
      <c r="AE25" s="26"/>
      <c r="AF25" s="61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 t="str">
        <f t="shared" si="64"/>
        <v/>
      </c>
      <c r="AY25" s="62" t="str">
        <f t="shared" si="65"/>
        <v/>
      </c>
      <c r="AZ25" s="62" t="str">
        <f t="shared" si="66"/>
        <v/>
      </c>
      <c r="BA25" s="62"/>
      <c r="BB25" s="62"/>
      <c r="BC25" s="62"/>
      <c r="BD25" s="62"/>
      <c r="BE25" s="62"/>
      <c r="BF25" s="62"/>
      <c r="BG25" s="62"/>
      <c r="BH25" s="63" t="str">
        <f t="shared" si="67"/>
        <v/>
      </c>
      <c r="BI25" s="63" t="str">
        <f t="shared" si="68"/>
        <v/>
      </c>
      <c r="BJ25" s="63" t="str">
        <f t="shared" si="69"/>
        <v/>
      </c>
      <c r="BK25" s="63" t="str">
        <f t="shared" si="70"/>
        <v/>
      </c>
      <c r="BL25" s="63" t="str">
        <f t="shared" si="71"/>
        <v/>
      </c>
      <c r="BM25" s="63" t="str">
        <f t="shared" si="72"/>
        <v/>
      </c>
      <c r="BN25" s="63" t="str">
        <f t="shared" si="73"/>
        <v/>
      </c>
      <c r="BO25" s="63" t="str">
        <f t="shared" si="74"/>
        <v/>
      </c>
      <c r="BP25" s="63" t="str">
        <f t="shared" si="75"/>
        <v/>
      </c>
      <c r="BQ25" s="63" t="str">
        <f t="shared" si="76"/>
        <v/>
      </c>
      <c r="BR25" s="63" t="str">
        <f t="shared" si="77"/>
        <v/>
      </c>
      <c r="BS25" s="63" t="str">
        <f t="shared" si="78"/>
        <v/>
      </c>
      <c r="BT25" s="63" t="str">
        <f t="shared" si="79"/>
        <v/>
      </c>
      <c r="BU25" s="63" t="str">
        <f t="shared" si="80"/>
        <v/>
      </c>
      <c r="BV25" s="63" t="str">
        <f t="shared" si="81"/>
        <v/>
      </c>
      <c r="BW25" s="63" t="str">
        <f t="shared" si="82"/>
        <v/>
      </c>
      <c r="BX25" s="63" t="str">
        <f t="shared" si="83"/>
        <v/>
      </c>
      <c r="BY25" s="63" t="str">
        <f t="shared" si="84"/>
        <v/>
      </c>
      <c r="BZ25" s="63" t="str">
        <f t="shared" si="85"/>
        <v/>
      </c>
      <c r="CA25" s="63" t="str">
        <f t="shared" si="86"/>
        <v/>
      </c>
      <c r="CB25" s="64"/>
      <c r="CF25" s="62"/>
      <c r="CG25" s="62"/>
      <c r="CI25" s="65"/>
      <c r="CJ25" s="65"/>
      <c r="CK25" s="15"/>
      <c r="CL25" s="15"/>
      <c r="CM25"/>
      <c r="CN25"/>
      <c r="CO25"/>
      <c r="CP25"/>
      <c r="CQ25"/>
      <c r="CR25"/>
      <c r="CS25"/>
    </row>
    <row r="26" spans="1:97" s="2" customFormat="1" ht="24" customHeight="1">
      <c r="A26" s="54"/>
      <c r="B26" s="55"/>
      <c r="C26" s="5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56"/>
      <c r="Y26" s="57"/>
      <c r="Z26" s="58"/>
      <c r="AA26" s="25"/>
      <c r="AB26" s="59"/>
      <c r="AC26" s="58"/>
      <c r="AD26" s="25"/>
      <c r="AE26" s="26"/>
      <c r="AF26" s="61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 t="str">
        <f t="shared" si="64"/>
        <v/>
      </c>
      <c r="AY26" s="62" t="str">
        <f t="shared" si="65"/>
        <v/>
      </c>
      <c r="AZ26" s="62" t="str">
        <f t="shared" si="66"/>
        <v/>
      </c>
      <c r="BA26" s="62"/>
      <c r="BB26" s="62"/>
      <c r="BC26" s="62"/>
      <c r="BD26" s="62"/>
      <c r="BE26" s="62"/>
      <c r="BF26" s="62"/>
      <c r="BG26" s="62"/>
      <c r="BH26" s="63" t="str">
        <f t="shared" si="67"/>
        <v/>
      </c>
      <c r="BI26" s="63" t="str">
        <f t="shared" si="68"/>
        <v/>
      </c>
      <c r="BJ26" s="63" t="str">
        <f t="shared" si="69"/>
        <v/>
      </c>
      <c r="BK26" s="63" t="str">
        <f t="shared" si="70"/>
        <v/>
      </c>
      <c r="BL26" s="63" t="str">
        <f t="shared" si="71"/>
        <v/>
      </c>
      <c r="BM26" s="63" t="str">
        <f t="shared" si="72"/>
        <v/>
      </c>
      <c r="BN26" s="63" t="str">
        <f t="shared" si="73"/>
        <v/>
      </c>
      <c r="BO26" s="63" t="str">
        <f t="shared" si="74"/>
        <v/>
      </c>
      <c r="BP26" s="63" t="str">
        <f t="shared" si="75"/>
        <v/>
      </c>
      <c r="BQ26" s="63" t="str">
        <f t="shared" si="76"/>
        <v/>
      </c>
      <c r="BR26" s="63" t="str">
        <f t="shared" si="77"/>
        <v/>
      </c>
      <c r="BS26" s="63" t="str">
        <f t="shared" si="78"/>
        <v/>
      </c>
      <c r="BT26" s="63" t="str">
        <f t="shared" si="79"/>
        <v/>
      </c>
      <c r="BU26" s="63" t="str">
        <f t="shared" si="80"/>
        <v/>
      </c>
      <c r="BV26" s="63" t="str">
        <f t="shared" si="81"/>
        <v/>
      </c>
      <c r="BW26" s="63" t="str">
        <f t="shared" si="82"/>
        <v/>
      </c>
      <c r="BX26" s="63" t="str">
        <f t="shared" si="83"/>
        <v/>
      </c>
      <c r="BY26" s="63" t="str">
        <f t="shared" si="84"/>
        <v/>
      </c>
      <c r="BZ26" s="63" t="str">
        <f t="shared" si="85"/>
        <v/>
      </c>
      <c r="CA26" s="63" t="str">
        <f t="shared" si="86"/>
        <v/>
      </c>
      <c r="CB26" s="64"/>
      <c r="CF26" s="62"/>
      <c r="CG26" s="62"/>
      <c r="CI26" s="65"/>
      <c r="CJ26" s="65"/>
      <c r="CK26" s="15"/>
      <c r="CL26" s="15"/>
      <c r="CM26"/>
      <c r="CN26"/>
      <c r="CO26"/>
      <c r="CP26"/>
      <c r="CQ26"/>
      <c r="CR26"/>
      <c r="CS26"/>
    </row>
    <row r="27" spans="1:97" s="2" customFormat="1" ht="24" customHeight="1">
      <c r="A27" s="54"/>
      <c r="B27" s="55"/>
      <c r="C27" s="5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56"/>
      <c r="Y27" s="57"/>
      <c r="Z27" s="58"/>
      <c r="AA27" s="25"/>
      <c r="AB27" s="59"/>
      <c r="AC27" s="58"/>
      <c r="AD27" s="25"/>
      <c r="AE27" s="26"/>
      <c r="AF27" s="61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 t="str">
        <f t="shared" si="64"/>
        <v/>
      </c>
      <c r="AY27" s="62" t="str">
        <f t="shared" si="65"/>
        <v/>
      </c>
      <c r="AZ27" s="62" t="str">
        <f t="shared" si="66"/>
        <v/>
      </c>
      <c r="BA27" s="62"/>
      <c r="BB27" s="62"/>
      <c r="BC27" s="62"/>
      <c r="BD27" s="62"/>
      <c r="BE27" s="62"/>
      <c r="BF27" s="62"/>
      <c r="BG27" s="62"/>
      <c r="BH27" s="63" t="str">
        <f t="shared" si="67"/>
        <v/>
      </c>
      <c r="BI27" s="63" t="str">
        <f t="shared" si="68"/>
        <v/>
      </c>
      <c r="BJ27" s="63" t="str">
        <f t="shared" si="69"/>
        <v/>
      </c>
      <c r="BK27" s="63" t="str">
        <f t="shared" si="70"/>
        <v/>
      </c>
      <c r="BL27" s="63" t="str">
        <f t="shared" si="71"/>
        <v/>
      </c>
      <c r="BM27" s="63" t="str">
        <f t="shared" si="72"/>
        <v/>
      </c>
      <c r="BN27" s="63" t="str">
        <f t="shared" si="73"/>
        <v/>
      </c>
      <c r="BO27" s="63" t="str">
        <f t="shared" si="74"/>
        <v/>
      </c>
      <c r="BP27" s="63" t="str">
        <f t="shared" si="75"/>
        <v/>
      </c>
      <c r="BQ27" s="63" t="str">
        <f t="shared" si="76"/>
        <v/>
      </c>
      <c r="BR27" s="63" t="str">
        <f t="shared" si="77"/>
        <v/>
      </c>
      <c r="BS27" s="63" t="str">
        <f t="shared" si="78"/>
        <v/>
      </c>
      <c r="BT27" s="63" t="str">
        <f t="shared" si="79"/>
        <v/>
      </c>
      <c r="BU27" s="63" t="str">
        <f t="shared" si="80"/>
        <v/>
      </c>
      <c r="BV27" s="63" t="str">
        <f t="shared" si="81"/>
        <v/>
      </c>
      <c r="BW27" s="63" t="str">
        <f t="shared" si="82"/>
        <v/>
      </c>
      <c r="BX27" s="63" t="str">
        <f t="shared" si="83"/>
        <v/>
      </c>
      <c r="BY27" s="63" t="str">
        <f t="shared" si="84"/>
        <v/>
      </c>
      <c r="BZ27" s="63" t="str">
        <f t="shared" si="85"/>
        <v/>
      </c>
      <c r="CA27" s="63" t="str">
        <f t="shared" si="86"/>
        <v/>
      </c>
      <c r="CB27" s="64"/>
      <c r="CF27" s="62"/>
      <c r="CG27" s="62"/>
      <c r="CI27" s="65"/>
      <c r="CJ27" s="65"/>
      <c r="CK27" s="15"/>
      <c r="CL27" s="15"/>
      <c r="CM27"/>
      <c r="CN27"/>
      <c r="CO27"/>
      <c r="CP27"/>
      <c r="CQ27"/>
      <c r="CR27"/>
      <c r="CS27"/>
    </row>
    <row r="28" spans="1:97" s="2" customFormat="1" ht="24" customHeight="1">
      <c r="A28" s="54"/>
      <c r="B28" s="55"/>
      <c r="C28" s="5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56"/>
      <c r="Y28" s="57"/>
      <c r="Z28" s="58"/>
      <c r="AA28" s="25"/>
      <c r="AB28" s="59"/>
      <c r="AC28" s="58"/>
      <c r="AD28" s="25"/>
      <c r="AE28" s="26"/>
      <c r="AF28" s="61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 t="str">
        <f t="shared" si="64"/>
        <v/>
      </c>
      <c r="AY28" s="62" t="str">
        <f t="shared" si="65"/>
        <v/>
      </c>
      <c r="AZ28" s="62" t="str">
        <f t="shared" si="66"/>
        <v/>
      </c>
      <c r="BA28" s="62"/>
      <c r="BB28" s="62"/>
      <c r="BC28" s="62"/>
      <c r="BD28" s="62"/>
      <c r="BE28" s="62"/>
      <c r="BF28" s="62"/>
      <c r="BG28" s="62"/>
      <c r="BH28" s="63" t="str">
        <f t="shared" si="67"/>
        <v/>
      </c>
      <c r="BI28" s="63" t="str">
        <f t="shared" si="68"/>
        <v/>
      </c>
      <c r="BJ28" s="63" t="str">
        <f t="shared" si="69"/>
        <v/>
      </c>
      <c r="BK28" s="63" t="str">
        <f t="shared" si="70"/>
        <v/>
      </c>
      <c r="BL28" s="63" t="str">
        <f t="shared" si="71"/>
        <v/>
      </c>
      <c r="BM28" s="63" t="str">
        <f t="shared" si="72"/>
        <v/>
      </c>
      <c r="BN28" s="63" t="str">
        <f t="shared" si="73"/>
        <v/>
      </c>
      <c r="BO28" s="63" t="str">
        <f t="shared" si="74"/>
        <v/>
      </c>
      <c r="BP28" s="63" t="str">
        <f t="shared" si="75"/>
        <v/>
      </c>
      <c r="BQ28" s="63" t="str">
        <f t="shared" si="76"/>
        <v/>
      </c>
      <c r="BR28" s="63" t="str">
        <f t="shared" si="77"/>
        <v/>
      </c>
      <c r="BS28" s="63" t="str">
        <f t="shared" si="78"/>
        <v/>
      </c>
      <c r="BT28" s="63" t="str">
        <f t="shared" si="79"/>
        <v/>
      </c>
      <c r="BU28" s="63" t="str">
        <f t="shared" si="80"/>
        <v/>
      </c>
      <c r="BV28" s="63" t="str">
        <f t="shared" si="81"/>
        <v/>
      </c>
      <c r="BW28" s="63" t="str">
        <f t="shared" si="82"/>
        <v/>
      </c>
      <c r="BX28" s="63" t="str">
        <f t="shared" si="83"/>
        <v/>
      </c>
      <c r="BY28" s="63" t="str">
        <f t="shared" si="84"/>
        <v/>
      </c>
      <c r="BZ28" s="63" t="str">
        <f t="shared" si="85"/>
        <v/>
      </c>
      <c r="CA28" s="63" t="str">
        <f t="shared" si="86"/>
        <v/>
      </c>
      <c r="CB28" s="64"/>
      <c r="CF28" s="62"/>
      <c r="CG28" s="62"/>
      <c r="CI28" s="65"/>
      <c r="CJ28" s="65"/>
      <c r="CK28" s="15"/>
      <c r="CL28" s="15"/>
      <c r="CM28"/>
      <c r="CN28"/>
      <c r="CO28"/>
      <c r="CP28"/>
      <c r="CQ28"/>
      <c r="CR28"/>
      <c r="CS28"/>
    </row>
    <row r="29" spans="1:97" s="2" customFormat="1" ht="24" customHeight="1">
      <c r="A29" s="54"/>
      <c r="B29" s="55"/>
      <c r="C29" s="5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56"/>
      <c r="Y29" s="57"/>
      <c r="Z29" s="58"/>
      <c r="AA29" s="25"/>
      <c r="AB29" s="59"/>
      <c r="AC29" s="58"/>
      <c r="AD29" s="25"/>
      <c r="AE29" s="26"/>
      <c r="AF29" s="61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 t="str">
        <f t="shared" si="64"/>
        <v/>
      </c>
      <c r="AY29" s="62" t="str">
        <f t="shared" si="65"/>
        <v/>
      </c>
      <c r="AZ29" s="62" t="str">
        <f t="shared" si="66"/>
        <v/>
      </c>
      <c r="BA29" s="62"/>
      <c r="BB29" s="62"/>
      <c r="BC29" s="62"/>
      <c r="BD29" s="62"/>
      <c r="BE29" s="62"/>
      <c r="BF29" s="62"/>
      <c r="BG29" s="62"/>
      <c r="BH29" s="63" t="str">
        <f t="shared" si="67"/>
        <v/>
      </c>
      <c r="BI29" s="63" t="str">
        <f t="shared" si="68"/>
        <v/>
      </c>
      <c r="BJ29" s="63" t="str">
        <f t="shared" si="69"/>
        <v/>
      </c>
      <c r="BK29" s="63" t="str">
        <f t="shared" si="70"/>
        <v/>
      </c>
      <c r="BL29" s="63" t="str">
        <f t="shared" si="71"/>
        <v/>
      </c>
      <c r="BM29" s="63" t="str">
        <f t="shared" si="72"/>
        <v/>
      </c>
      <c r="BN29" s="63" t="str">
        <f t="shared" si="73"/>
        <v/>
      </c>
      <c r="BO29" s="63" t="str">
        <f t="shared" si="74"/>
        <v/>
      </c>
      <c r="BP29" s="63" t="str">
        <f t="shared" si="75"/>
        <v/>
      </c>
      <c r="BQ29" s="63" t="str">
        <f t="shared" si="76"/>
        <v/>
      </c>
      <c r="BR29" s="63" t="str">
        <f t="shared" si="77"/>
        <v/>
      </c>
      <c r="BS29" s="63" t="str">
        <f t="shared" si="78"/>
        <v/>
      </c>
      <c r="BT29" s="63" t="str">
        <f t="shared" si="79"/>
        <v/>
      </c>
      <c r="BU29" s="63" t="str">
        <f t="shared" si="80"/>
        <v/>
      </c>
      <c r="BV29" s="63" t="str">
        <f t="shared" si="81"/>
        <v/>
      </c>
      <c r="BW29" s="63" t="str">
        <f t="shared" si="82"/>
        <v/>
      </c>
      <c r="BX29" s="63" t="str">
        <f t="shared" si="83"/>
        <v/>
      </c>
      <c r="BY29" s="63" t="str">
        <f t="shared" si="84"/>
        <v/>
      </c>
      <c r="BZ29" s="63" t="str">
        <f t="shared" si="85"/>
        <v/>
      </c>
      <c r="CA29" s="63" t="str">
        <f t="shared" si="86"/>
        <v/>
      </c>
      <c r="CB29" s="64"/>
      <c r="CF29" s="62"/>
      <c r="CG29" s="62"/>
      <c r="CI29" s="65"/>
      <c r="CJ29" s="65"/>
      <c r="CK29" s="15"/>
      <c r="CL29" s="15"/>
      <c r="CM29"/>
      <c r="CN29"/>
      <c r="CO29"/>
      <c r="CP29"/>
      <c r="CQ29"/>
      <c r="CR29"/>
      <c r="CS29"/>
    </row>
    <row r="30" spans="1:97" s="2" customFormat="1" ht="24" customHeight="1">
      <c r="A30" s="54"/>
      <c r="B30" s="55"/>
      <c r="C30" s="5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56"/>
      <c r="Y30" s="57"/>
      <c r="Z30" s="58"/>
      <c r="AA30" s="25"/>
      <c r="AB30" s="59"/>
      <c r="AC30" s="58"/>
      <c r="AD30" s="25"/>
      <c r="AE30" s="26"/>
      <c r="AF30" s="61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 t="str">
        <f t="shared" si="64"/>
        <v/>
      </c>
      <c r="AY30" s="62" t="str">
        <f t="shared" si="65"/>
        <v/>
      </c>
      <c r="AZ30" s="62" t="str">
        <f t="shared" si="66"/>
        <v/>
      </c>
      <c r="BA30" s="62"/>
      <c r="BB30" s="62"/>
      <c r="BC30" s="62"/>
      <c r="BD30" s="62"/>
      <c r="BE30" s="62"/>
      <c r="BF30" s="62"/>
      <c r="BG30" s="62"/>
      <c r="BH30" s="63" t="str">
        <f t="shared" si="67"/>
        <v/>
      </c>
      <c r="BI30" s="63" t="str">
        <f t="shared" si="68"/>
        <v/>
      </c>
      <c r="BJ30" s="63" t="str">
        <f t="shared" si="69"/>
        <v/>
      </c>
      <c r="BK30" s="63" t="str">
        <f t="shared" si="70"/>
        <v/>
      </c>
      <c r="BL30" s="63" t="str">
        <f t="shared" si="71"/>
        <v/>
      </c>
      <c r="BM30" s="63" t="str">
        <f t="shared" si="72"/>
        <v/>
      </c>
      <c r="BN30" s="63" t="str">
        <f t="shared" si="73"/>
        <v/>
      </c>
      <c r="BO30" s="63" t="str">
        <f t="shared" si="74"/>
        <v/>
      </c>
      <c r="BP30" s="63" t="str">
        <f t="shared" si="75"/>
        <v/>
      </c>
      <c r="BQ30" s="63" t="str">
        <f t="shared" si="76"/>
        <v/>
      </c>
      <c r="BR30" s="63" t="str">
        <f t="shared" si="77"/>
        <v/>
      </c>
      <c r="BS30" s="63" t="str">
        <f t="shared" si="78"/>
        <v/>
      </c>
      <c r="BT30" s="63" t="str">
        <f t="shared" si="79"/>
        <v/>
      </c>
      <c r="BU30" s="63" t="str">
        <f t="shared" si="80"/>
        <v/>
      </c>
      <c r="BV30" s="63" t="str">
        <f t="shared" si="81"/>
        <v/>
      </c>
      <c r="BW30" s="63" t="str">
        <f t="shared" si="82"/>
        <v/>
      </c>
      <c r="BX30" s="63" t="str">
        <f t="shared" si="83"/>
        <v/>
      </c>
      <c r="BY30" s="63" t="str">
        <f t="shared" si="84"/>
        <v/>
      </c>
      <c r="BZ30" s="63" t="str">
        <f t="shared" si="85"/>
        <v/>
      </c>
      <c r="CA30" s="63" t="str">
        <f t="shared" si="86"/>
        <v/>
      </c>
      <c r="CB30" s="64"/>
      <c r="CF30" s="62"/>
      <c r="CG30" s="62"/>
      <c r="CI30" s="65"/>
      <c r="CJ30" s="65"/>
      <c r="CK30" s="15"/>
      <c r="CL30" s="15"/>
      <c r="CM30"/>
      <c r="CN30"/>
      <c r="CO30"/>
      <c r="CP30"/>
      <c r="CQ30"/>
      <c r="CR30"/>
      <c r="CS30"/>
    </row>
    <row r="31" spans="1:97" s="2" customFormat="1" ht="24" customHeight="1">
      <c r="A31" s="54"/>
      <c r="B31" s="55"/>
      <c r="C31" s="5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56"/>
      <c r="Y31" s="57"/>
      <c r="Z31" s="58"/>
      <c r="AA31" s="25"/>
      <c r="AB31" s="59"/>
      <c r="AC31" s="58"/>
      <c r="AD31" s="25"/>
      <c r="AE31" s="26"/>
      <c r="AF31" s="61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 t="str">
        <f t="shared" si="64"/>
        <v/>
      </c>
      <c r="AY31" s="62" t="str">
        <f t="shared" si="65"/>
        <v/>
      </c>
      <c r="AZ31" s="62" t="str">
        <f t="shared" si="66"/>
        <v/>
      </c>
      <c r="BA31" s="62"/>
      <c r="BB31" s="62"/>
      <c r="BC31" s="62"/>
      <c r="BD31" s="62"/>
      <c r="BE31" s="62"/>
      <c r="BF31" s="62"/>
      <c r="BG31" s="62"/>
      <c r="BH31" s="63" t="str">
        <f t="shared" si="67"/>
        <v/>
      </c>
      <c r="BI31" s="63" t="str">
        <f t="shared" si="68"/>
        <v/>
      </c>
      <c r="BJ31" s="63" t="str">
        <f t="shared" si="69"/>
        <v/>
      </c>
      <c r="BK31" s="63" t="str">
        <f t="shared" si="70"/>
        <v/>
      </c>
      <c r="BL31" s="63" t="str">
        <f t="shared" si="71"/>
        <v/>
      </c>
      <c r="BM31" s="63" t="str">
        <f t="shared" si="72"/>
        <v/>
      </c>
      <c r="BN31" s="63" t="str">
        <f t="shared" si="73"/>
        <v/>
      </c>
      <c r="BO31" s="63" t="str">
        <f t="shared" si="74"/>
        <v/>
      </c>
      <c r="BP31" s="63" t="str">
        <f t="shared" si="75"/>
        <v/>
      </c>
      <c r="BQ31" s="63" t="str">
        <f t="shared" si="76"/>
        <v/>
      </c>
      <c r="BR31" s="63" t="str">
        <f t="shared" si="77"/>
        <v/>
      </c>
      <c r="BS31" s="63" t="str">
        <f t="shared" si="78"/>
        <v/>
      </c>
      <c r="BT31" s="63" t="str">
        <f t="shared" si="79"/>
        <v/>
      </c>
      <c r="BU31" s="63" t="str">
        <f t="shared" si="80"/>
        <v/>
      </c>
      <c r="BV31" s="63" t="str">
        <f t="shared" si="81"/>
        <v/>
      </c>
      <c r="BW31" s="63" t="str">
        <f t="shared" si="82"/>
        <v/>
      </c>
      <c r="BX31" s="63" t="str">
        <f t="shared" si="83"/>
        <v/>
      </c>
      <c r="BY31" s="63" t="str">
        <f t="shared" si="84"/>
        <v/>
      </c>
      <c r="BZ31" s="63" t="str">
        <f t="shared" si="85"/>
        <v/>
      </c>
      <c r="CA31" s="63" t="str">
        <f t="shared" si="86"/>
        <v/>
      </c>
      <c r="CB31" s="64"/>
      <c r="CF31" s="62"/>
      <c r="CG31" s="62"/>
      <c r="CI31" s="65"/>
      <c r="CJ31" s="65"/>
      <c r="CK31" s="15"/>
      <c r="CL31" s="15"/>
      <c r="CM31"/>
      <c r="CN31"/>
      <c r="CO31"/>
      <c r="CP31"/>
      <c r="CQ31"/>
      <c r="CR31"/>
      <c r="CS31"/>
    </row>
    <row r="32" spans="1:97" s="2" customFormat="1" ht="24" customHeight="1">
      <c r="A32" s="54"/>
      <c r="B32" s="55"/>
      <c r="C32" s="5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56"/>
      <c r="Y32" s="57"/>
      <c r="Z32" s="58"/>
      <c r="AA32" s="25"/>
      <c r="AB32" s="59"/>
      <c r="AC32" s="58"/>
      <c r="AD32" s="25"/>
      <c r="AE32" s="26"/>
      <c r="AF32" s="61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 t="str">
        <f t="shared" si="64"/>
        <v/>
      </c>
      <c r="AY32" s="62" t="str">
        <f t="shared" si="65"/>
        <v/>
      </c>
      <c r="AZ32" s="62" t="str">
        <f t="shared" si="66"/>
        <v/>
      </c>
      <c r="BA32" s="62"/>
      <c r="BB32" s="62"/>
      <c r="BC32" s="62"/>
      <c r="BD32" s="62"/>
      <c r="BE32" s="62"/>
      <c r="BF32" s="62"/>
      <c r="BG32" s="62"/>
      <c r="BH32" s="63" t="str">
        <f t="shared" si="67"/>
        <v/>
      </c>
      <c r="BI32" s="63" t="str">
        <f t="shared" si="68"/>
        <v/>
      </c>
      <c r="BJ32" s="63" t="str">
        <f t="shared" si="69"/>
        <v/>
      </c>
      <c r="BK32" s="63" t="str">
        <f t="shared" si="70"/>
        <v/>
      </c>
      <c r="BL32" s="63" t="str">
        <f t="shared" si="71"/>
        <v/>
      </c>
      <c r="BM32" s="63" t="str">
        <f t="shared" si="72"/>
        <v/>
      </c>
      <c r="BN32" s="63" t="str">
        <f t="shared" si="73"/>
        <v/>
      </c>
      <c r="BO32" s="63" t="str">
        <f t="shared" si="74"/>
        <v/>
      </c>
      <c r="BP32" s="63" t="str">
        <f t="shared" si="75"/>
        <v/>
      </c>
      <c r="BQ32" s="63" t="str">
        <f t="shared" si="76"/>
        <v/>
      </c>
      <c r="BR32" s="63" t="str">
        <f t="shared" si="77"/>
        <v/>
      </c>
      <c r="BS32" s="63" t="str">
        <f t="shared" si="78"/>
        <v/>
      </c>
      <c r="BT32" s="63" t="str">
        <f t="shared" si="79"/>
        <v/>
      </c>
      <c r="BU32" s="63" t="str">
        <f t="shared" si="80"/>
        <v/>
      </c>
      <c r="BV32" s="63" t="str">
        <f t="shared" si="81"/>
        <v/>
      </c>
      <c r="BW32" s="63" t="str">
        <f t="shared" si="82"/>
        <v/>
      </c>
      <c r="BX32" s="63" t="str">
        <f t="shared" si="83"/>
        <v/>
      </c>
      <c r="BY32" s="63" t="str">
        <f t="shared" si="84"/>
        <v/>
      </c>
      <c r="BZ32" s="63" t="str">
        <f t="shared" si="85"/>
        <v/>
      </c>
      <c r="CA32" s="63" t="str">
        <f t="shared" si="86"/>
        <v/>
      </c>
      <c r="CB32" s="64"/>
      <c r="CF32" s="62"/>
      <c r="CG32" s="62"/>
      <c r="CI32" s="65"/>
      <c r="CJ32" s="65"/>
      <c r="CK32" s="15"/>
      <c r="CL32" s="15"/>
      <c r="CM32"/>
      <c r="CN32"/>
      <c r="CO32"/>
      <c r="CP32"/>
      <c r="CQ32"/>
      <c r="CR32"/>
      <c r="CS32"/>
    </row>
    <row r="33" spans="1:97" s="2" customFormat="1" ht="24" customHeight="1">
      <c r="A33" s="54"/>
      <c r="B33" s="55"/>
      <c r="C33" s="5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56"/>
      <c r="Y33" s="57"/>
      <c r="Z33" s="58"/>
      <c r="AA33" s="25"/>
      <c r="AB33" s="59"/>
      <c r="AC33" s="58"/>
      <c r="AD33" s="25"/>
      <c r="AE33" s="26"/>
      <c r="AF33" s="61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 t="str">
        <f t="shared" si="64"/>
        <v/>
      </c>
      <c r="AY33" s="62" t="str">
        <f t="shared" si="65"/>
        <v/>
      </c>
      <c r="AZ33" s="62" t="str">
        <f t="shared" si="66"/>
        <v/>
      </c>
      <c r="BA33" s="62"/>
      <c r="BB33" s="62"/>
      <c r="BC33" s="62"/>
      <c r="BD33" s="62"/>
      <c r="BE33" s="62"/>
      <c r="BF33" s="62"/>
      <c r="BG33" s="62"/>
      <c r="BH33" s="63" t="str">
        <f t="shared" si="67"/>
        <v/>
      </c>
      <c r="BI33" s="63" t="str">
        <f t="shared" si="68"/>
        <v/>
      </c>
      <c r="BJ33" s="63" t="str">
        <f t="shared" si="69"/>
        <v/>
      </c>
      <c r="BK33" s="63" t="str">
        <f t="shared" si="70"/>
        <v/>
      </c>
      <c r="BL33" s="63" t="str">
        <f t="shared" si="71"/>
        <v/>
      </c>
      <c r="BM33" s="63" t="str">
        <f t="shared" si="72"/>
        <v/>
      </c>
      <c r="BN33" s="63" t="str">
        <f t="shared" si="73"/>
        <v/>
      </c>
      <c r="BO33" s="63" t="str">
        <f t="shared" si="74"/>
        <v/>
      </c>
      <c r="BP33" s="63" t="str">
        <f t="shared" si="75"/>
        <v/>
      </c>
      <c r="BQ33" s="63" t="str">
        <f t="shared" si="76"/>
        <v/>
      </c>
      <c r="BR33" s="63" t="str">
        <f t="shared" si="77"/>
        <v/>
      </c>
      <c r="BS33" s="63" t="str">
        <f t="shared" si="78"/>
        <v/>
      </c>
      <c r="BT33" s="63" t="str">
        <f t="shared" si="79"/>
        <v/>
      </c>
      <c r="BU33" s="63" t="str">
        <f t="shared" si="80"/>
        <v/>
      </c>
      <c r="BV33" s="63" t="str">
        <f t="shared" si="81"/>
        <v/>
      </c>
      <c r="BW33" s="63" t="str">
        <f t="shared" si="82"/>
        <v/>
      </c>
      <c r="BX33" s="63" t="str">
        <f t="shared" si="83"/>
        <v/>
      </c>
      <c r="BY33" s="63" t="str">
        <f t="shared" si="84"/>
        <v/>
      </c>
      <c r="BZ33" s="63" t="str">
        <f t="shared" si="85"/>
        <v/>
      </c>
      <c r="CA33" s="63" t="str">
        <f t="shared" si="86"/>
        <v/>
      </c>
      <c r="CB33" s="64"/>
      <c r="CF33" s="62"/>
      <c r="CG33" s="62"/>
      <c r="CI33" s="65"/>
      <c r="CJ33" s="65"/>
      <c r="CK33" s="15"/>
      <c r="CL33" s="15"/>
      <c r="CM33"/>
      <c r="CN33"/>
      <c r="CO33"/>
      <c r="CP33"/>
      <c r="CQ33"/>
      <c r="CR33"/>
      <c r="CS33"/>
    </row>
    <row r="34" spans="1:97" s="2" customFormat="1" ht="24" customHeight="1">
      <c r="A34" s="54"/>
      <c r="B34" s="55"/>
      <c r="C34" s="5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56"/>
      <c r="Y34" s="57"/>
      <c r="Z34" s="58"/>
      <c r="AA34" s="25"/>
      <c r="AB34" s="59"/>
      <c r="AC34" s="58"/>
      <c r="AD34" s="25"/>
      <c r="AE34" s="26"/>
      <c r="AF34" s="61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 t="str">
        <f t="shared" si="64"/>
        <v/>
      </c>
      <c r="AY34" s="62" t="str">
        <f t="shared" si="65"/>
        <v/>
      </c>
      <c r="AZ34" s="62" t="str">
        <f t="shared" si="66"/>
        <v/>
      </c>
      <c r="BA34" s="62"/>
      <c r="BB34" s="62"/>
      <c r="BC34" s="62"/>
      <c r="BD34" s="62"/>
      <c r="BE34" s="62"/>
      <c r="BF34" s="62"/>
      <c r="BG34" s="62"/>
      <c r="BH34" s="63" t="str">
        <f t="shared" si="67"/>
        <v/>
      </c>
      <c r="BI34" s="63" t="str">
        <f t="shared" si="68"/>
        <v/>
      </c>
      <c r="BJ34" s="63" t="str">
        <f t="shared" si="69"/>
        <v/>
      </c>
      <c r="BK34" s="63" t="str">
        <f t="shared" si="70"/>
        <v/>
      </c>
      <c r="BL34" s="63" t="str">
        <f t="shared" si="71"/>
        <v/>
      </c>
      <c r="BM34" s="63" t="str">
        <f t="shared" si="72"/>
        <v/>
      </c>
      <c r="BN34" s="63" t="str">
        <f t="shared" si="73"/>
        <v/>
      </c>
      <c r="BO34" s="63" t="str">
        <f t="shared" si="74"/>
        <v/>
      </c>
      <c r="BP34" s="63" t="str">
        <f t="shared" si="75"/>
        <v/>
      </c>
      <c r="BQ34" s="63" t="str">
        <f t="shared" si="76"/>
        <v/>
      </c>
      <c r="BR34" s="63" t="str">
        <f t="shared" si="77"/>
        <v/>
      </c>
      <c r="BS34" s="63" t="str">
        <f t="shared" si="78"/>
        <v/>
      </c>
      <c r="BT34" s="63" t="str">
        <f t="shared" si="79"/>
        <v/>
      </c>
      <c r="BU34" s="63" t="str">
        <f t="shared" si="80"/>
        <v/>
      </c>
      <c r="BV34" s="63" t="str">
        <f t="shared" si="81"/>
        <v/>
      </c>
      <c r="BW34" s="63" t="str">
        <f t="shared" si="82"/>
        <v/>
      </c>
      <c r="BX34" s="63" t="str">
        <f t="shared" si="83"/>
        <v/>
      </c>
      <c r="BY34" s="63" t="str">
        <f t="shared" si="84"/>
        <v/>
      </c>
      <c r="BZ34" s="63" t="str">
        <f t="shared" si="85"/>
        <v/>
      </c>
      <c r="CA34" s="63" t="str">
        <f t="shared" si="86"/>
        <v/>
      </c>
      <c r="CB34" s="64"/>
      <c r="CF34" s="62"/>
      <c r="CG34" s="62"/>
      <c r="CI34" s="65"/>
      <c r="CJ34" s="65"/>
      <c r="CK34" s="15"/>
      <c r="CL34" s="15"/>
      <c r="CM34"/>
      <c r="CN34"/>
      <c r="CO34"/>
      <c r="CP34"/>
      <c r="CQ34"/>
      <c r="CR34"/>
      <c r="CS34"/>
    </row>
    <row r="35" spans="1:97" s="2" customFormat="1" ht="24" customHeight="1">
      <c r="A35" s="54"/>
      <c r="B35" s="55"/>
      <c r="C35" s="5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56"/>
      <c r="Y35" s="57"/>
      <c r="Z35" s="58"/>
      <c r="AA35" s="25"/>
      <c r="AB35" s="59"/>
      <c r="AC35" s="58"/>
      <c r="AD35" s="25"/>
      <c r="AE35" s="26"/>
      <c r="AF35" s="61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 t="str">
        <f t="shared" si="64"/>
        <v/>
      </c>
      <c r="AY35" s="62" t="str">
        <f t="shared" si="65"/>
        <v/>
      </c>
      <c r="AZ35" s="62" t="str">
        <f t="shared" si="66"/>
        <v/>
      </c>
      <c r="BA35" s="62"/>
      <c r="BB35" s="62"/>
      <c r="BC35" s="62"/>
      <c r="BD35" s="62"/>
      <c r="BE35" s="62"/>
      <c r="BF35" s="62"/>
      <c r="BG35" s="62"/>
      <c r="BH35" s="63" t="str">
        <f t="shared" si="67"/>
        <v/>
      </c>
      <c r="BI35" s="63" t="str">
        <f t="shared" si="68"/>
        <v/>
      </c>
      <c r="BJ35" s="63" t="str">
        <f t="shared" si="69"/>
        <v/>
      </c>
      <c r="BK35" s="63" t="str">
        <f t="shared" si="70"/>
        <v/>
      </c>
      <c r="BL35" s="63" t="str">
        <f t="shared" si="71"/>
        <v/>
      </c>
      <c r="BM35" s="63" t="str">
        <f t="shared" si="72"/>
        <v/>
      </c>
      <c r="BN35" s="63" t="str">
        <f t="shared" si="73"/>
        <v/>
      </c>
      <c r="BO35" s="63" t="str">
        <f t="shared" si="74"/>
        <v/>
      </c>
      <c r="BP35" s="63" t="str">
        <f t="shared" si="75"/>
        <v/>
      </c>
      <c r="BQ35" s="63" t="str">
        <f t="shared" si="76"/>
        <v/>
      </c>
      <c r="BR35" s="63" t="str">
        <f t="shared" si="77"/>
        <v/>
      </c>
      <c r="BS35" s="63" t="str">
        <f t="shared" si="78"/>
        <v/>
      </c>
      <c r="BT35" s="63" t="str">
        <f t="shared" si="79"/>
        <v/>
      </c>
      <c r="BU35" s="63" t="str">
        <f t="shared" si="80"/>
        <v/>
      </c>
      <c r="BV35" s="63" t="str">
        <f t="shared" si="81"/>
        <v/>
      </c>
      <c r="BW35" s="63" t="str">
        <f t="shared" si="82"/>
        <v/>
      </c>
      <c r="BX35" s="63" t="str">
        <f t="shared" si="83"/>
        <v/>
      </c>
      <c r="BY35" s="63" t="str">
        <f t="shared" si="84"/>
        <v/>
      </c>
      <c r="BZ35" s="63" t="str">
        <f t="shared" si="85"/>
        <v/>
      </c>
      <c r="CA35" s="63" t="str">
        <f t="shared" si="86"/>
        <v/>
      </c>
      <c r="CB35" s="64"/>
      <c r="CF35" s="62"/>
      <c r="CG35" s="62"/>
      <c r="CI35" s="65"/>
      <c r="CJ35" s="65"/>
      <c r="CK35" s="15"/>
      <c r="CL35" s="15"/>
      <c r="CM35"/>
      <c r="CN35"/>
      <c r="CO35"/>
      <c r="CP35"/>
      <c r="CQ35"/>
      <c r="CR35"/>
      <c r="CS35"/>
    </row>
    <row r="36" spans="1:97" s="2" customFormat="1" ht="24" customHeight="1">
      <c r="A36" s="54"/>
      <c r="B36" s="55"/>
      <c r="C36" s="5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56"/>
      <c r="Y36" s="57"/>
      <c r="Z36" s="58"/>
      <c r="AA36" s="25"/>
      <c r="AB36" s="59"/>
      <c r="AC36" s="58"/>
      <c r="AD36" s="25"/>
      <c r="AE36" s="26"/>
      <c r="AF36" s="61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 t="str">
        <f t="shared" si="64"/>
        <v/>
      </c>
      <c r="AY36" s="62" t="str">
        <f t="shared" si="65"/>
        <v/>
      </c>
      <c r="AZ36" s="62" t="str">
        <f t="shared" si="66"/>
        <v/>
      </c>
      <c r="BA36" s="62"/>
      <c r="BB36" s="62"/>
      <c r="BC36" s="62"/>
      <c r="BD36" s="62"/>
      <c r="BE36" s="62"/>
      <c r="BF36" s="62"/>
      <c r="BG36" s="62"/>
      <c r="BH36" s="63" t="str">
        <f t="shared" si="67"/>
        <v/>
      </c>
      <c r="BI36" s="63" t="str">
        <f t="shared" si="68"/>
        <v/>
      </c>
      <c r="BJ36" s="63" t="str">
        <f t="shared" si="69"/>
        <v/>
      </c>
      <c r="BK36" s="63" t="str">
        <f t="shared" si="70"/>
        <v/>
      </c>
      <c r="BL36" s="63" t="str">
        <f t="shared" si="71"/>
        <v/>
      </c>
      <c r="BM36" s="63" t="str">
        <f t="shared" si="72"/>
        <v/>
      </c>
      <c r="BN36" s="63" t="str">
        <f t="shared" si="73"/>
        <v/>
      </c>
      <c r="BO36" s="63" t="str">
        <f t="shared" si="74"/>
        <v/>
      </c>
      <c r="BP36" s="63" t="str">
        <f t="shared" si="75"/>
        <v/>
      </c>
      <c r="BQ36" s="63" t="str">
        <f t="shared" si="76"/>
        <v/>
      </c>
      <c r="BR36" s="63" t="str">
        <f t="shared" si="77"/>
        <v/>
      </c>
      <c r="BS36" s="63" t="str">
        <f t="shared" si="78"/>
        <v/>
      </c>
      <c r="BT36" s="63" t="str">
        <f t="shared" si="79"/>
        <v/>
      </c>
      <c r="BU36" s="63" t="str">
        <f t="shared" si="80"/>
        <v/>
      </c>
      <c r="BV36" s="63" t="str">
        <f t="shared" si="81"/>
        <v/>
      </c>
      <c r="BW36" s="63" t="str">
        <f t="shared" si="82"/>
        <v/>
      </c>
      <c r="BX36" s="63" t="str">
        <f t="shared" si="83"/>
        <v/>
      </c>
      <c r="BY36" s="63" t="str">
        <f t="shared" si="84"/>
        <v/>
      </c>
      <c r="BZ36" s="63" t="str">
        <f t="shared" si="85"/>
        <v/>
      </c>
      <c r="CA36" s="63" t="str">
        <f t="shared" si="86"/>
        <v/>
      </c>
      <c r="CB36" s="64"/>
      <c r="CF36" s="62"/>
      <c r="CG36" s="62"/>
      <c r="CI36" s="65"/>
      <c r="CJ36" s="65"/>
      <c r="CK36" s="15"/>
      <c r="CL36" s="15"/>
      <c r="CM36"/>
      <c r="CN36"/>
      <c r="CO36"/>
      <c r="CP36"/>
      <c r="CQ36"/>
      <c r="CR36"/>
      <c r="CS36"/>
    </row>
    <row r="37" spans="1:97" s="2" customFormat="1" ht="24" customHeight="1">
      <c r="A37" s="54"/>
      <c r="B37" s="55"/>
      <c r="C37" s="5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56"/>
      <c r="Y37" s="57"/>
      <c r="Z37" s="58"/>
      <c r="AA37" s="25"/>
      <c r="AB37" s="59"/>
      <c r="AC37" s="58"/>
      <c r="AD37" s="25"/>
      <c r="AE37" s="26"/>
      <c r="AF37" s="61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 t="str">
        <f t="shared" si="64"/>
        <v/>
      </c>
      <c r="AY37" s="62" t="str">
        <f t="shared" si="65"/>
        <v/>
      </c>
      <c r="AZ37" s="62" t="str">
        <f t="shared" si="66"/>
        <v/>
      </c>
      <c r="BA37" s="62"/>
      <c r="BB37" s="62"/>
      <c r="BC37" s="62"/>
      <c r="BD37" s="62"/>
      <c r="BE37" s="62"/>
      <c r="BF37" s="62"/>
      <c r="BG37" s="62"/>
      <c r="BH37" s="63" t="str">
        <f t="shared" si="67"/>
        <v/>
      </c>
      <c r="BI37" s="63" t="str">
        <f t="shared" si="68"/>
        <v/>
      </c>
      <c r="BJ37" s="63" t="str">
        <f t="shared" si="69"/>
        <v/>
      </c>
      <c r="BK37" s="63" t="str">
        <f t="shared" si="70"/>
        <v/>
      </c>
      <c r="BL37" s="63" t="str">
        <f t="shared" si="71"/>
        <v/>
      </c>
      <c r="BM37" s="63" t="str">
        <f t="shared" si="72"/>
        <v/>
      </c>
      <c r="BN37" s="63" t="str">
        <f t="shared" si="73"/>
        <v/>
      </c>
      <c r="BO37" s="63" t="str">
        <f t="shared" si="74"/>
        <v/>
      </c>
      <c r="BP37" s="63" t="str">
        <f t="shared" si="75"/>
        <v/>
      </c>
      <c r="BQ37" s="63" t="str">
        <f t="shared" si="76"/>
        <v/>
      </c>
      <c r="BR37" s="63" t="str">
        <f t="shared" si="77"/>
        <v/>
      </c>
      <c r="BS37" s="63" t="str">
        <f t="shared" si="78"/>
        <v/>
      </c>
      <c r="BT37" s="63" t="str">
        <f t="shared" si="79"/>
        <v/>
      </c>
      <c r="BU37" s="63" t="str">
        <f t="shared" si="80"/>
        <v/>
      </c>
      <c r="BV37" s="63" t="str">
        <f t="shared" si="81"/>
        <v/>
      </c>
      <c r="BW37" s="63" t="str">
        <f t="shared" si="82"/>
        <v/>
      </c>
      <c r="BX37" s="63" t="str">
        <f t="shared" si="83"/>
        <v/>
      </c>
      <c r="BY37" s="63" t="str">
        <f t="shared" si="84"/>
        <v/>
      </c>
      <c r="BZ37" s="63" t="str">
        <f t="shared" si="85"/>
        <v/>
      </c>
      <c r="CA37" s="63" t="str">
        <f t="shared" si="86"/>
        <v/>
      </c>
      <c r="CB37" s="64"/>
      <c r="CF37" s="62"/>
      <c r="CG37" s="62"/>
      <c r="CI37" s="65"/>
      <c r="CJ37" s="65"/>
      <c r="CK37" s="15"/>
      <c r="CL37" s="15"/>
      <c r="CM37"/>
      <c r="CN37"/>
      <c r="CO37"/>
      <c r="CP37"/>
      <c r="CQ37"/>
      <c r="CR37"/>
      <c r="CS37"/>
    </row>
    <row r="38" spans="1:97" s="2" customFormat="1" ht="24" customHeight="1">
      <c r="A38" s="54"/>
      <c r="B38" s="55"/>
      <c r="C38" s="5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56"/>
      <c r="Y38" s="57"/>
      <c r="Z38" s="58"/>
      <c r="AA38" s="25"/>
      <c r="AB38" s="59"/>
      <c r="AC38" s="58"/>
      <c r="AD38" s="25"/>
      <c r="AE38" s="26"/>
      <c r="AF38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 t="str">
        <f t="shared" si="64"/>
        <v/>
      </c>
      <c r="AY38" s="62" t="str">
        <f t="shared" si="65"/>
        <v/>
      </c>
      <c r="AZ38" s="62" t="str">
        <f t="shared" si="66"/>
        <v/>
      </c>
      <c r="BA38" s="62"/>
      <c r="BB38" s="62"/>
      <c r="BC38" s="62"/>
      <c r="BD38" s="62"/>
      <c r="BE38" s="62"/>
      <c r="BF38" s="62"/>
      <c r="BG38" s="62"/>
      <c r="BH38" s="63" t="str">
        <f t="shared" si="67"/>
        <v/>
      </c>
      <c r="BI38" s="63" t="str">
        <f t="shared" si="68"/>
        <v/>
      </c>
      <c r="BJ38" s="63" t="str">
        <f t="shared" si="69"/>
        <v/>
      </c>
      <c r="BK38" s="63" t="str">
        <f t="shared" si="70"/>
        <v/>
      </c>
      <c r="BL38" s="63" t="str">
        <f t="shared" si="71"/>
        <v/>
      </c>
      <c r="BM38" s="63" t="str">
        <f t="shared" si="72"/>
        <v/>
      </c>
      <c r="BN38" s="63" t="str">
        <f t="shared" si="73"/>
        <v/>
      </c>
      <c r="BO38" s="63" t="str">
        <f t="shared" si="74"/>
        <v/>
      </c>
      <c r="BP38" s="63" t="str">
        <f t="shared" si="75"/>
        <v/>
      </c>
      <c r="BQ38" s="63" t="str">
        <f t="shared" si="76"/>
        <v/>
      </c>
      <c r="BR38" s="63" t="str">
        <f t="shared" si="77"/>
        <v/>
      </c>
      <c r="BS38" s="63" t="str">
        <f t="shared" si="78"/>
        <v/>
      </c>
      <c r="BT38" s="63" t="str">
        <f t="shared" si="79"/>
        <v/>
      </c>
      <c r="BU38" s="63" t="str">
        <f t="shared" si="80"/>
        <v/>
      </c>
      <c r="BV38" s="63" t="str">
        <f t="shared" si="81"/>
        <v/>
      </c>
      <c r="BW38" s="63" t="str">
        <f t="shared" si="82"/>
        <v/>
      </c>
      <c r="BX38" s="63" t="str">
        <f t="shared" si="83"/>
        <v/>
      </c>
      <c r="BY38" s="63" t="str">
        <f t="shared" si="84"/>
        <v/>
      </c>
      <c r="BZ38" s="63" t="str">
        <f t="shared" si="85"/>
        <v/>
      </c>
      <c r="CA38" s="63" t="str">
        <f t="shared" si="86"/>
        <v/>
      </c>
      <c r="CB38" s="64"/>
      <c r="CF38" s="62"/>
      <c r="CG38" s="62"/>
      <c r="CI38" s="65"/>
      <c r="CJ38" s="65"/>
      <c r="CK38" s="15"/>
      <c r="CL38" s="15"/>
      <c r="CM38"/>
      <c r="CN38"/>
      <c r="CO38"/>
      <c r="CP38"/>
      <c r="CQ38"/>
      <c r="CR38"/>
      <c r="CS38"/>
    </row>
    <row r="39" spans="1:97" s="2" customFormat="1" ht="24" customHeight="1">
      <c r="A39" s="54"/>
      <c r="B39" s="55"/>
      <c r="C39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I39" s="65"/>
      <c r="CJ39" s="65"/>
      <c r="CK39" s="15"/>
      <c r="CL39" s="15"/>
      <c r="CM39"/>
      <c r="CN39"/>
      <c r="CO39"/>
      <c r="CP39"/>
      <c r="CQ39"/>
      <c r="CR39"/>
      <c r="CS39"/>
    </row>
    <row r="40" spans="1:97" s="2" customFormat="1" ht="24" customHeight="1">
      <c r="A40" s="54"/>
      <c r="B40"/>
      <c r="C40" s="5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/>
      <c r="Y40"/>
      <c r="Z40"/>
      <c r="AA40"/>
      <c r="AB40"/>
      <c r="AC40" s="6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 s="65"/>
      <c r="CJ40" s="65"/>
      <c r="CK40" s="15"/>
      <c r="CL40" s="15"/>
    </row>
    <row r="41" spans="1:97" s="2" customFormat="1" ht="24" customHeight="1">
      <c r="A41"/>
      <c r="B41" s="55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</sheetData>
  <mergeCells count="10">
    <mergeCell ref="A3:B3"/>
    <mergeCell ref="D1:W1"/>
    <mergeCell ref="A1:B2"/>
    <mergeCell ref="X1:Z1"/>
    <mergeCell ref="AA1:AC1"/>
    <mergeCell ref="X2:Y2"/>
    <mergeCell ref="AA2:AB2"/>
    <mergeCell ref="D2:W2"/>
    <mergeCell ref="X3:Y3"/>
    <mergeCell ref="AA3:AB3"/>
  </mergeCells>
  <conditionalFormatting sqref="X5:X38">
    <cfRule type="expression" dxfId="2" priority="1">
      <formula>OR(ABS($X5+$Y5)&gt;$X$3,ABS($X5-$Y5)&gt;$X$3)</formula>
    </cfRule>
  </conditionalFormatting>
  <conditionalFormatting sqref="Z5:Z38 AC5:AC38">
    <cfRule type="expression" dxfId="1" priority="8">
      <formula>ABS(Z5)&gt;=0.05</formula>
    </cfRule>
  </conditionalFormatting>
  <conditionalFormatting sqref="AA5:AA38">
    <cfRule type="expression" dxfId="0" priority="2">
      <formula>OR(ABS($AA5+$AB5)&gt;$AA$3,ABS($AA5-$AB5)&gt;$AA$3)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7BB9-D00C-41D1-A2AE-E8601C2A53DD}">
  <dimension ref="B2:M23"/>
  <sheetViews>
    <sheetView zoomScale="93" zoomScaleNormal="93" workbookViewId="0">
      <selection activeCell="F29" sqref="F29"/>
    </sheetView>
  </sheetViews>
  <sheetFormatPr defaultColWidth="11.42578125" defaultRowHeight="15"/>
  <cols>
    <col min="1" max="12" width="11.42578125" style="84"/>
    <col min="13" max="13" width="13" style="84" customWidth="1"/>
    <col min="14" max="16384" width="11.42578125" style="84"/>
  </cols>
  <sheetData>
    <row r="2" spans="2:13" ht="15.75" thickBot="1"/>
    <row r="3" spans="2:13" ht="25.5">
      <c r="B3" s="179" t="s">
        <v>94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</row>
    <row r="4" spans="2:13">
      <c r="B4" s="97"/>
      <c r="C4" s="98"/>
      <c r="D4" s="98"/>
      <c r="E4" s="98"/>
      <c r="F4" s="98"/>
      <c r="G4" s="98"/>
      <c r="H4" s="98"/>
      <c r="I4" s="98"/>
      <c r="J4" s="98"/>
      <c r="K4" s="98"/>
      <c r="L4" s="98"/>
      <c r="M4" s="99"/>
    </row>
    <row r="5" spans="2:13"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2:13"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9"/>
    </row>
    <row r="7" spans="2:13"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</row>
    <row r="8" spans="2:13">
      <c r="B8" s="97"/>
      <c r="C8" s="98"/>
      <c r="D8" s="98"/>
      <c r="E8" s="98"/>
      <c r="F8" s="98"/>
      <c r="G8" s="98"/>
      <c r="H8" s="98"/>
      <c r="I8" s="98"/>
      <c r="J8" s="98"/>
      <c r="K8" s="98"/>
      <c r="L8" s="98"/>
      <c r="M8" s="99"/>
    </row>
    <row r="9" spans="2:13">
      <c r="B9" s="97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</row>
    <row r="10" spans="2:13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2:13"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9"/>
    </row>
    <row r="12" spans="2:13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</row>
    <row r="13" spans="2:13" ht="15.75" thickBot="1">
      <c r="B13" s="100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2"/>
    </row>
    <row r="14" spans="2:13" ht="45" thickBot="1">
      <c r="B14" s="103"/>
    </row>
    <row r="15" spans="2:13" ht="25.5">
      <c r="B15" s="180" t="s">
        <v>95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5"/>
    </row>
    <row r="16" spans="2:13">
      <c r="B16" s="106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107"/>
    </row>
    <row r="17" spans="2:13">
      <c r="B17" s="106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107"/>
    </row>
    <row r="18" spans="2:13">
      <c r="B18" s="106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107"/>
    </row>
    <row r="19" spans="2:13">
      <c r="B19" s="106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107"/>
    </row>
    <row r="20" spans="2:13">
      <c r="B20" s="106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107"/>
    </row>
    <row r="21" spans="2:13">
      <c r="B21" s="106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107"/>
    </row>
    <row r="22" spans="2:13" ht="15.75">
      <c r="B22" s="108" t="s">
        <v>96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109"/>
    </row>
    <row r="23" spans="2:13" ht="15.75" thickBot="1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C649-3DA7-4334-877C-1A3753FFD76E}">
  <dimension ref="A1:D25"/>
  <sheetViews>
    <sheetView workbookViewId="0">
      <selection activeCell="H12" sqref="H12"/>
    </sheetView>
  </sheetViews>
  <sheetFormatPr defaultColWidth="11.42578125" defaultRowHeight="15"/>
  <cols>
    <col min="3" max="3" width="14.140625" bestFit="1" customWidth="1"/>
    <col min="4" max="4" width="72" customWidth="1"/>
  </cols>
  <sheetData>
    <row r="1" spans="1:4" s="169" customFormat="1" ht="15.75">
      <c r="A1" s="168" t="s">
        <v>97</v>
      </c>
      <c r="B1" s="168" t="s">
        <v>98</v>
      </c>
      <c r="C1" s="168" t="s">
        <v>99</v>
      </c>
      <c r="D1" s="168" t="s">
        <v>100</v>
      </c>
    </row>
    <row r="2" spans="1:4">
      <c r="A2" s="170">
        <v>1</v>
      </c>
      <c r="B2" s="171">
        <v>42007</v>
      </c>
      <c r="C2" s="172" t="s">
        <v>101</v>
      </c>
      <c r="D2" s="172" t="s">
        <v>102</v>
      </c>
    </row>
    <row r="3" spans="1:4">
      <c r="A3" s="173">
        <v>2</v>
      </c>
      <c r="B3" s="174">
        <v>46155</v>
      </c>
      <c r="C3" s="175" t="s">
        <v>103</v>
      </c>
      <c r="D3" s="175" t="s">
        <v>104</v>
      </c>
    </row>
    <row r="4" spans="1:4">
      <c r="A4" s="173"/>
      <c r="B4" s="174"/>
      <c r="C4" s="176"/>
      <c r="D4" s="176"/>
    </row>
    <row r="5" spans="1:4">
      <c r="A5" s="173"/>
      <c r="B5" s="174"/>
      <c r="C5" s="176"/>
      <c r="D5" s="176"/>
    </row>
    <row r="6" spans="1:4">
      <c r="A6" s="173"/>
      <c r="B6" s="174"/>
      <c r="C6" s="176"/>
      <c r="D6" s="176"/>
    </row>
    <row r="7" spans="1:4">
      <c r="A7" s="173"/>
      <c r="B7" s="174"/>
      <c r="C7" s="176"/>
      <c r="D7" s="176"/>
    </row>
    <row r="8" spans="1:4">
      <c r="A8" s="173"/>
      <c r="B8" s="174"/>
      <c r="C8" s="176"/>
      <c r="D8" s="176"/>
    </row>
    <row r="9" spans="1:4">
      <c r="A9" s="173"/>
      <c r="B9" s="174"/>
      <c r="C9" s="176"/>
      <c r="D9" s="176"/>
    </row>
    <row r="10" spans="1:4">
      <c r="A10" s="173"/>
      <c r="B10" s="174"/>
      <c r="C10" s="176"/>
      <c r="D10" s="176"/>
    </row>
    <row r="11" spans="1:4">
      <c r="A11" s="173"/>
      <c r="B11" s="174"/>
      <c r="C11" s="176"/>
      <c r="D11" s="176"/>
    </row>
    <row r="12" spans="1:4">
      <c r="A12" s="173"/>
      <c r="B12" s="174"/>
      <c r="C12" s="176"/>
      <c r="D12" s="176"/>
    </row>
    <row r="13" spans="1:4">
      <c r="A13" s="173"/>
      <c r="B13" s="174"/>
      <c r="C13" s="176"/>
      <c r="D13" s="176"/>
    </row>
    <row r="14" spans="1:4">
      <c r="A14" s="173"/>
      <c r="B14" s="174"/>
      <c r="C14" s="176"/>
      <c r="D14" s="176"/>
    </row>
    <row r="15" spans="1:4">
      <c r="A15" s="173"/>
      <c r="B15" s="174"/>
      <c r="C15" s="176"/>
      <c r="D15" s="176"/>
    </row>
    <row r="16" spans="1:4">
      <c r="A16" s="173"/>
      <c r="B16" s="174"/>
      <c r="C16" s="176"/>
      <c r="D16" s="176"/>
    </row>
    <row r="17" spans="1:4">
      <c r="A17" s="173"/>
      <c r="B17" s="174"/>
      <c r="C17" s="176"/>
      <c r="D17" s="176"/>
    </row>
    <row r="18" spans="1:4">
      <c r="A18" s="173"/>
      <c r="B18" s="174"/>
      <c r="C18" s="176"/>
      <c r="D18" s="176"/>
    </row>
    <row r="19" spans="1:4">
      <c r="A19" s="177"/>
      <c r="B19" s="174"/>
      <c r="C19" s="176"/>
      <c r="D19" s="176"/>
    </row>
    <row r="20" spans="1:4">
      <c r="A20" s="177"/>
      <c r="B20" s="174"/>
      <c r="C20" s="176"/>
      <c r="D20" s="176"/>
    </row>
    <row r="21" spans="1:4">
      <c r="A21" s="177"/>
      <c r="B21" s="174"/>
      <c r="C21" s="176"/>
      <c r="D21" s="176"/>
    </row>
    <row r="22" spans="1:4">
      <c r="A22" s="177"/>
      <c r="B22" s="174"/>
      <c r="C22" s="176"/>
      <c r="D22" s="176"/>
    </row>
    <row r="23" spans="1:4">
      <c r="A23" s="177"/>
      <c r="B23" s="174"/>
      <c r="C23" s="176"/>
      <c r="D23" s="176"/>
    </row>
    <row r="24" spans="1:4">
      <c r="A24" s="177"/>
      <c r="B24" s="174"/>
      <c r="C24" s="176"/>
      <c r="D24" s="176"/>
    </row>
    <row r="25" spans="1:4">
      <c r="A25" s="176"/>
      <c r="B25" s="178"/>
      <c r="C25" s="176"/>
      <c r="D25" s="176"/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workbookViewId="0">
      <selection activeCell="G15" sqref="G15"/>
    </sheetView>
  </sheetViews>
  <sheetFormatPr defaultColWidth="11.42578125" defaultRowHeight="15"/>
  <sheetData>
    <row r="1" spans="1:8">
      <c r="A1" s="160">
        <v>8.8000000000000007</v>
      </c>
      <c r="B1" s="161">
        <v>8.84</v>
      </c>
      <c r="C1" s="161">
        <v>8.69</v>
      </c>
      <c r="D1" s="161">
        <v>8.4499999999999993</v>
      </c>
      <c r="E1" s="161">
        <v>7.54</v>
      </c>
      <c r="F1" s="162">
        <v>8.3699999999999992</v>
      </c>
      <c r="G1" s="162">
        <v>6.89</v>
      </c>
      <c r="H1" s="162">
        <v>2.21</v>
      </c>
    </row>
    <row r="2" spans="1:8">
      <c r="A2" s="163">
        <v>6.22</v>
      </c>
      <c r="B2" s="164">
        <v>6.09</v>
      </c>
      <c r="C2" s="164">
        <v>6.21</v>
      </c>
      <c r="D2" s="164">
        <v>6.22</v>
      </c>
      <c r="E2" s="164">
        <v>5.19</v>
      </c>
      <c r="F2" s="165">
        <v>3.11</v>
      </c>
      <c r="G2" s="165">
        <v>1.97</v>
      </c>
      <c r="H2" s="165">
        <v>1.04</v>
      </c>
    </row>
    <row r="3" spans="1:8">
      <c r="A3" s="163">
        <v>4.7699999999999996</v>
      </c>
      <c r="B3" s="164">
        <v>4.74</v>
      </c>
      <c r="C3" s="164">
        <v>4.74</v>
      </c>
      <c r="D3" s="164">
        <v>4.68</v>
      </c>
      <c r="E3" s="164">
        <v>3.75</v>
      </c>
      <c r="F3" s="165">
        <v>3.09</v>
      </c>
      <c r="G3" s="165">
        <v>1.68</v>
      </c>
      <c r="H3" s="165">
        <v>1.19</v>
      </c>
    </row>
    <row r="4" spans="1:8">
      <c r="A4" s="163">
        <v>14.4</v>
      </c>
      <c r="B4" s="164">
        <v>13.34</v>
      </c>
      <c r="C4" s="164">
        <v>13.93</v>
      </c>
      <c r="D4" s="164">
        <v>13.71</v>
      </c>
      <c r="E4" s="164">
        <v>12.48</v>
      </c>
      <c r="F4" s="165">
        <v>6.46</v>
      </c>
      <c r="G4" s="165">
        <v>8.3000000000000007</v>
      </c>
      <c r="H4" s="165">
        <v>3.94</v>
      </c>
    </row>
    <row r="5" spans="1:8">
      <c r="A5" s="163">
        <v>4.2300000000000004</v>
      </c>
      <c r="B5" s="164">
        <v>4.2699999999999996</v>
      </c>
      <c r="C5" s="164">
        <v>4.28</v>
      </c>
      <c r="D5" s="164">
        <v>4.12</v>
      </c>
      <c r="E5" s="164">
        <v>3.13</v>
      </c>
      <c r="F5" s="165">
        <v>2.36</v>
      </c>
      <c r="G5" s="165">
        <v>1.27</v>
      </c>
      <c r="H5" s="165">
        <v>1.18</v>
      </c>
    </row>
    <row r="6" spans="1:8">
      <c r="A6" s="163">
        <v>22.79</v>
      </c>
      <c r="B6" s="164">
        <v>22.73</v>
      </c>
      <c r="C6" s="164">
        <v>21.95</v>
      </c>
      <c r="D6" s="164">
        <v>20.69</v>
      </c>
      <c r="E6" s="164">
        <v>17.66</v>
      </c>
      <c r="F6" s="165">
        <v>9.31</v>
      </c>
      <c r="G6" s="165">
        <v>6.84</v>
      </c>
      <c r="H6" s="165">
        <v>2.69</v>
      </c>
    </row>
    <row r="7" spans="1:8">
      <c r="A7" s="163">
        <v>5.59</v>
      </c>
      <c r="B7" s="164">
        <v>5.57</v>
      </c>
      <c r="C7" s="164">
        <v>5.47</v>
      </c>
      <c r="D7" s="164">
        <v>5.43</v>
      </c>
      <c r="E7" s="164">
        <v>5.51</v>
      </c>
      <c r="F7" s="165">
        <v>3.07</v>
      </c>
      <c r="G7" s="165">
        <v>2.4700000000000002</v>
      </c>
      <c r="H7" s="165">
        <v>1.97</v>
      </c>
    </row>
    <row r="8" spans="1:8">
      <c r="A8" s="163">
        <v>9.3699999999999992</v>
      </c>
      <c r="B8" s="164">
        <v>9.3000000000000007</v>
      </c>
      <c r="C8" s="164">
        <v>9.24</v>
      </c>
      <c r="D8" s="164">
        <v>9.26</v>
      </c>
      <c r="E8" s="164">
        <v>8.8800000000000008</v>
      </c>
      <c r="F8" s="165">
        <v>5.49</v>
      </c>
      <c r="G8" s="165">
        <v>8.16</v>
      </c>
      <c r="H8" s="165">
        <v>1.81</v>
      </c>
    </row>
    <row r="9" spans="1:8">
      <c r="A9" s="163">
        <v>39.590000000000003</v>
      </c>
      <c r="B9" s="164">
        <v>39.75</v>
      </c>
      <c r="C9" s="164">
        <v>38.299999999999997</v>
      </c>
      <c r="D9" s="164">
        <v>38.409999999999997</v>
      </c>
      <c r="E9" s="164">
        <v>31.12</v>
      </c>
      <c r="F9" s="165">
        <v>24.17</v>
      </c>
      <c r="G9" s="165">
        <v>22.24</v>
      </c>
      <c r="H9" s="165">
        <v>9.86</v>
      </c>
    </row>
    <row r="10" spans="1:8">
      <c r="A10" s="163">
        <v>3.73</v>
      </c>
      <c r="B10" s="164">
        <v>3.82</v>
      </c>
      <c r="C10" s="164">
        <v>3.74</v>
      </c>
      <c r="D10" s="164">
        <v>3.64</v>
      </c>
      <c r="E10" s="164">
        <v>2.77</v>
      </c>
      <c r="F10" s="165">
        <v>1.63</v>
      </c>
      <c r="G10" s="165">
        <v>0.86099999999999999</v>
      </c>
      <c r="H10" s="165">
        <v>0.72599999999999998</v>
      </c>
    </row>
    <row r="11" spans="1:8">
      <c r="A11" s="163">
        <v>11</v>
      </c>
      <c r="B11" s="164">
        <v>11.4</v>
      </c>
      <c r="C11" s="164">
        <v>11</v>
      </c>
      <c r="D11" s="164">
        <v>9.3000000000000007</v>
      </c>
      <c r="E11" s="164">
        <v>9.5</v>
      </c>
      <c r="F11" s="165">
        <v>6.3692900000000003</v>
      </c>
      <c r="G11" s="165">
        <v>6.0654199999999996</v>
      </c>
      <c r="H11" s="165">
        <v>2.3769</v>
      </c>
    </row>
    <row r="12" spans="1:8">
      <c r="A12" s="163">
        <v>13</v>
      </c>
      <c r="B12" s="164">
        <v>12.6</v>
      </c>
      <c r="C12" s="164">
        <v>12</v>
      </c>
      <c r="D12" s="164">
        <v>12.1</v>
      </c>
      <c r="E12" s="164">
        <v>11.7</v>
      </c>
      <c r="F12" s="165">
        <v>6.71279</v>
      </c>
      <c r="G12" s="165">
        <v>7.5088400000000002</v>
      </c>
      <c r="H12" s="165">
        <v>2.9133</v>
      </c>
    </row>
    <row r="13" spans="1:8">
      <c r="A13" s="163">
        <v>15</v>
      </c>
      <c r="B13" s="164">
        <v>12.6</v>
      </c>
      <c r="C13" s="164">
        <v>12.2</v>
      </c>
      <c r="D13" s="164">
        <v>12</v>
      </c>
      <c r="E13" s="164">
        <v>11.2</v>
      </c>
      <c r="F13" s="165">
        <v>7.7349399999999999</v>
      </c>
      <c r="G13" s="165">
        <v>8.1854399999999998</v>
      </c>
      <c r="H13" s="165">
        <v>3.2656200000000002</v>
      </c>
    </row>
    <row r="14" spans="1:8">
      <c r="A14" s="163">
        <v>17</v>
      </c>
      <c r="B14" s="164">
        <v>17</v>
      </c>
      <c r="C14" s="164">
        <v>16.5</v>
      </c>
      <c r="D14" s="164">
        <v>15</v>
      </c>
      <c r="E14" s="164">
        <v>14.9</v>
      </c>
      <c r="F14" s="165">
        <v>9.9436400000000003</v>
      </c>
      <c r="G14" s="165">
        <v>7.40679</v>
      </c>
      <c r="H14" s="165">
        <v>4.1826800000000004</v>
      </c>
    </row>
    <row r="15" spans="1:8">
      <c r="A15" s="163">
        <v>19</v>
      </c>
      <c r="B15" s="164">
        <v>18.3</v>
      </c>
      <c r="C15" s="164">
        <v>17</v>
      </c>
      <c r="D15" s="164">
        <v>16</v>
      </c>
      <c r="E15" s="164">
        <v>15.3</v>
      </c>
      <c r="F15" s="165">
        <v>9.3044200000000004</v>
      </c>
      <c r="G15" s="165">
        <v>9.5603700000000007</v>
      </c>
      <c r="H15" s="165">
        <v>4.0472999999999999</v>
      </c>
    </row>
    <row r="16" spans="1:8">
      <c r="A16" s="163">
        <v>21</v>
      </c>
      <c r="B16" s="164">
        <v>20.2</v>
      </c>
      <c r="C16" s="164">
        <v>18.5</v>
      </c>
      <c r="D16" s="164">
        <v>18</v>
      </c>
      <c r="E16" s="164">
        <v>17.600000000000001</v>
      </c>
      <c r="F16" s="165">
        <v>12.467499999999999</v>
      </c>
      <c r="G16" s="165">
        <v>10.8973</v>
      </c>
      <c r="H16" s="165">
        <v>4.2975700000000003</v>
      </c>
    </row>
    <row r="17" spans="1:8">
      <c r="A17" s="163">
        <v>23</v>
      </c>
      <c r="B17" s="164">
        <v>22</v>
      </c>
      <c r="C17" s="164">
        <v>22.2</v>
      </c>
      <c r="D17" s="164">
        <v>20.100000000000001</v>
      </c>
      <c r="E17" s="164">
        <v>19.3</v>
      </c>
      <c r="F17" s="165">
        <v>12.5106</v>
      </c>
      <c r="G17" s="165">
        <v>12.4727</v>
      </c>
      <c r="H17" s="165">
        <v>5.3687399999999998</v>
      </c>
    </row>
    <row r="18" spans="1:8">
      <c r="A18" s="163">
        <v>25</v>
      </c>
      <c r="B18" s="164">
        <v>25.1</v>
      </c>
      <c r="C18" s="164">
        <v>24.9</v>
      </c>
      <c r="D18" s="164">
        <v>24</v>
      </c>
      <c r="E18" s="164">
        <v>19.600000000000001</v>
      </c>
      <c r="F18" s="165">
        <v>14.498100000000001</v>
      </c>
      <c r="G18" s="165">
        <v>12.769</v>
      </c>
      <c r="H18" s="165">
        <v>5.6497299999999999</v>
      </c>
    </row>
    <row r="19" spans="1:8">
      <c r="A19" s="163">
        <v>27</v>
      </c>
      <c r="B19" s="164">
        <v>26</v>
      </c>
      <c r="C19" s="164">
        <v>25.8</v>
      </c>
      <c r="D19" s="164">
        <v>25.2</v>
      </c>
      <c r="E19" s="164">
        <v>22</v>
      </c>
      <c r="F19" s="165">
        <v>15.746</v>
      </c>
      <c r="G19" s="165">
        <v>14.110300000000001</v>
      </c>
      <c r="H19" s="165">
        <v>5.9363700000000001</v>
      </c>
    </row>
    <row r="20" spans="1:8">
      <c r="A20" s="163">
        <v>29.4</v>
      </c>
      <c r="B20" s="164">
        <v>29</v>
      </c>
      <c r="C20" s="164">
        <v>28.5</v>
      </c>
      <c r="D20" s="164">
        <v>28</v>
      </c>
      <c r="E20" s="164">
        <v>21.8</v>
      </c>
      <c r="F20" s="165">
        <v>16.367999999999999</v>
      </c>
      <c r="G20" s="165">
        <v>14.6488</v>
      </c>
      <c r="H20" s="165">
        <v>6.49329</v>
      </c>
    </row>
    <row r="23" spans="1:8">
      <c r="A23" s="166" t="s">
        <v>105</v>
      </c>
      <c r="B23" s="167"/>
    </row>
  </sheetData>
  <sheetProtection sheet="1" objects="1" scenarios="1" select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50563567793C49AB4B0E7C710D460A" ma:contentTypeVersion="11" ma:contentTypeDescription="Opprett et nytt dokument." ma:contentTypeScope="" ma:versionID="7b74d67a0aefdf01eab63ded44f56e56">
  <xsd:schema xmlns:xsd="http://www.w3.org/2001/XMLSchema" xmlns:xs="http://www.w3.org/2001/XMLSchema" xmlns:p="http://schemas.microsoft.com/office/2006/metadata/properties" xmlns:ns2="3189c922-83c5-4079-b7c2-0a2f590e77e6" xmlns:ns3="92734604-b539-4540-aef7-856e34bf7e7d" targetNamespace="http://schemas.microsoft.com/office/2006/metadata/properties" ma:root="true" ma:fieldsID="e4cf98151ae32e27afc47a61588e7d17" ns2:_="" ns3:_="">
    <xsd:import namespace="3189c922-83c5-4079-b7c2-0a2f590e77e6"/>
    <xsd:import namespace="92734604-b539-4540-aef7-856e34bf7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9c922-83c5-4079-b7c2-0a2f590e7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70fa8840-2fdd-4eaa-9e17-41add528b3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34604-b539-4540-aef7-856e34bf7e7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37987b8-8040-4daf-8b48-3a76de9f71f8}" ma:internalName="TaxCatchAll" ma:showField="CatchAllData" ma:web="92734604-b539-4540-aef7-856e34bf7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89c922-83c5-4079-b7c2-0a2f590e77e6">
      <Terms xmlns="http://schemas.microsoft.com/office/infopath/2007/PartnerControls"/>
    </lcf76f155ced4ddcb4097134ff3c332f>
    <TaxCatchAll xmlns="92734604-b539-4540-aef7-856e34bf7e7d" xsi:nil="true"/>
  </documentManagement>
</p:properties>
</file>

<file path=customXml/itemProps1.xml><?xml version="1.0" encoding="utf-8"?>
<ds:datastoreItem xmlns:ds="http://schemas.openxmlformats.org/officeDocument/2006/customXml" ds:itemID="{FB85DC80-846A-4020-8E01-C9F8A4D39131}"/>
</file>

<file path=customXml/itemProps2.xml><?xml version="1.0" encoding="utf-8"?>
<ds:datastoreItem xmlns:ds="http://schemas.openxmlformats.org/officeDocument/2006/customXml" ds:itemID="{6CD0BF01-E9FB-4553-B975-F7B11621D36A}"/>
</file>

<file path=customXml/itemProps3.xml><?xml version="1.0" encoding="utf-8"?>
<ds:datastoreItem xmlns:ds="http://schemas.openxmlformats.org/officeDocument/2006/customXml" ds:itemID="{EB42EE10-360D-4C43-990E-E42BB3BAEA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Pål</dc:creator>
  <cp:keywords/>
  <dc:description/>
  <cp:lastModifiedBy>Linda Fagerland</cp:lastModifiedBy>
  <cp:revision/>
  <dcterms:created xsi:type="dcterms:W3CDTF">2014-08-04T07:23:45Z</dcterms:created>
  <dcterms:modified xsi:type="dcterms:W3CDTF">2026-06-22T13:38:05Z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0x0101003050563567793C49AB4B0E7C710D460A</vt:lpwstr>
  </property>
  <property fmtid="{D5CDD505-2E9C-101B-9397-08002B2CF9AE}" pid="3" name="MediaServiceImageTags">
    <vt:lpwstr/>
  </property>
</Properties>
</file>