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13_ncr:1_{6A9D4DC1-1DBF-48E9-BD87-A7DF7A0284C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F115" i="1"/>
  <c r="F116" i="1" s="1"/>
  <c r="F117" i="1" s="1"/>
  <c r="I115" i="1"/>
  <c r="I118" i="1" s="1"/>
  <c r="J115" i="1"/>
  <c r="J121" i="1" s="1"/>
  <c r="B115" i="1"/>
  <c r="B121" i="1" s="1"/>
  <c r="E115" i="1"/>
  <c r="E114" i="1" s="1"/>
  <c r="G115" i="1"/>
  <c r="G120" i="1" s="1"/>
  <c r="D115" i="1"/>
  <c r="D120" i="1" s="1"/>
  <c r="H115" i="1"/>
  <c r="H116" i="1" s="1"/>
  <c r="H117" i="1" s="1"/>
  <c r="E116" i="1"/>
  <c r="E121" i="1"/>
  <c r="F120" i="1"/>
  <c r="F118" i="1"/>
  <c r="F121" i="1"/>
  <c r="G114" i="1"/>
  <c r="I121" i="1"/>
  <c r="H120" i="1"/>
  <c r="H118" i="1"/>
  <c r="G121" i="1" l="1"/>
  <c r="I114" i="1"/>
  <c r="I120" i="1"/>
  <c r="I116" i="1"/>
  <c r="I117" i="1" s="1"/>
  <c r="D121" i="1"/>
  <c r="H114" i="1"/>
  <c r="J119" i="1"/>
  <c r="G116" i="1"/>
  <c r="G117" i="1" s="1"/>
  <c r="B118" i="1"/>
  <c r="J116" i="1"/>
  <c r="C117" i="1"/>
  <c r="H119" i="1"/>
  <c r="F114" i="1"/>
  <c r="E117" i="1"/>
  <c r="C118" i="1"/>
  <c r="C119" i="1" s="1"/>
  <c r="C121" i="1"/>
  <c r="B116" i="1"/>
  <c r="B117" i="1" s="1"/>
  <c r="H121" i="1"/>
  <c r="E120" i="1"/>
  <c r="C120" i="1"/>
  <c r="C114" i="1"/>
  <c r="B120" i="1"/>
  <c r="B114" i="1"/>
  <c r="J117" i="1"/>
  <c r="D116" i="1"/>
  <c r="D117" i="1" s="1"/>
  <c r="D118" i="1"/>
  <c r="D114" i="1"/>
  <c r="J120" i="1"/>
  <c r="J114" i="1"/>
  <c r="J118" i="1"/>
  <c r="G118" i="1"/>
  <c r="G119" i="1" s="1"/>
  <c r="E118" i="1"/>
  <c r="I119" i="1"/>
  <c r="F119" i="1"/>
  <c r="E119" i="1" l="1"/>
  <c r="B119" i="1"/>
  <c r="D119" i="1"/>
</calcChain>
</file>

<file path=xl/sharedStrings.xml><?xml version="1.0" encoding="utf-8"?>
<sst xmlns="http://schemas.openxmlformats.org/spreadsheetml/2006/main" count="147" uniqueCount="119">
  <si>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</si>
  <si>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</si>
  <si>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</si>
  <si>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</si>
  <si>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</si>
  <si>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</si>
  <si>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</si>
  <si>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</si>
  <si>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</si>
  <si>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</si>
  <si>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</si>
  <si>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</si>
  <si>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</si>
  <si>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</si>
  <si>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</si>
  <si>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</si>
  <si>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</si>
  <si>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</si>
  <si>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</si>
  <si>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</si>
  <si>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</si>
  <si>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</si>
  <si>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</si>
  <si>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</si>
  <si>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</si>
  <si>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</si>
  <si>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</si>
  <si>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</si>
  <si>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</si>
  <si>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</si>
  <si>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</si>
  <si>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</si>
  <si>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</si>
  <si>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</si>
  <si>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</si>
  <si>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</si>
  <si>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</si>
  <si>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</si>
  <si>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</si>
  <si>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</si>
  <si>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</si>
  <si>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</si>
  <si>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</si>
  <si>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</si>
  <si>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</si>
  <si>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</si>
  <si>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</si>
  <si>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</si>
  <si>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</si>
  <si>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</si>
  <si>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</si>
  <si>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</si>
  <si>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</si>
  <si>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</si>
  <si>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</si>
  <si>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</si>
  <si>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</si>
  <si>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</si>
  <si>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</si>
  <si>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</si>
  <si>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</si>
  <si>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</si>
  <si>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</si>
  <si>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</si>
  <si>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</si>
  <si>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</si>
  <si>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</si>
  <si>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</si>
  <si>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</si>
  <si>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</si>
  <si>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</si>
  <si>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</si>
  <si>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</si>
  <si>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</si>
  <si>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</si>
  <si>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</si>
  <si>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</si>
  <si>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</si>
  <si>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</si>
  <si>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</si>
  <si>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</si>
  <si>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biokjemi, St. Olavs hospital</t>
  </si>
  <si>
    <t>Kristine B. Solem, kristine.solem@stolav.no</t>
  </si>
  <si>
    <t>Serum</t>
  </si>
  <si>
    <t>2017 (Bacheloroppgave ved NTNU, Institutt for bioingeniørfag)</t>
  </si>
  <si>
    <t>Siemens Advia Centaur XPT</t>
  </si>
  <si>
    <t>x</t>
  </si>
  <si>
    <t>Oppbevart i romtemeratur i laboratoriet</t>
  </si>
  <si>
    <t>Vacuette serum gelrør</t>
  </si>
  <si>
    <t>&lt; 2 timer</t>
  </si>
  <si>
    <t>inntil 7 døgn</t>
  </si>
  <si>
    <t>romtemperatur</t>
  </si>
  <si>
    <t>3000 G</t>
  </si>
  <si>
    <t>18 *C</t>
  </si>
  <si>
    <t>5 minutter</t>
  </si>
  <si>
    <t>Frosset ved -80 grader etter oppbevaring i romtemperatur</t>
  </si>
  <si>
    <t>Ikke relevant</t>
  </si>
  <si>
    <t>Sentrifugerte serumrør oppbevares 1 - 7 døgn i romtemperatur. Serum overføres til Nuncrør før de fryses ved -80 grader.</t>
  </si>
  <si>
    <t>Dato og signatur: Mai 2017, Kristine B. Solem, kvalitetskoordinator o</t>
  </si>
  <si>
    <t>Kristine B. Solem, valideringsansvarlig</t>
  </si>
  <si>
    <t>Gunhild G. Hov, fagansvarlig lege</t>
  </si>
  <si>
    <t>Nullprøven ble da straks nedfrosset ved minus 80 grader C, mens de andre porsjonene ble oppbevart i romtemperatur i sine angitte tidsrom før de også ble nedfrosset. Alle porsjoner fra samme person ble analysert i samme "batch". Det ble benyttet prøver fra 30 blodgivere. Tillatt bias og tillatt totalfeil er basert på data om biologisk variasjon. Referanse: Ricos C et al. Desirable Specifications for Total Error, Imprecision, and Bias, derived from intra- and inter-individual biologic variation. http://www.westgard.com/biodatabase1.htm (mai 2017)</t>
  </si>
  <si>
    <t>Martin Løkås Westgård som faglig veileder.</t>
  </si>
  <si>
    <t>S-prolaktin i romtemperatur, Advia Centaur XPT (mIE/L)</t>
  </si>
  <si>
    <t>Prolaktin</t>
  </si>
  <si>
    <t>Prolaktin i serum</t>
  </si>
  <si>
    <t>Siemens Prolaktin, kjemiluminiescens</t>
  </si>
  <si>
    <t>Siemens Prolaktin, REF 09505871</t>
  </si>
  <si>
    <t xml:space="preserve">Bacheloroppgave ved NTNU, mai 2017. Analyse av prolaktin på Advia Centaur ble utført av bioingeniørstudentene Marit Sørum og Andrea Sørvig med bioingeniør </t>
  </si>
  <si>
    <t>Prolaktin i serum (mIE/L) er holdbar inntil 7 døgn ved oppbevaring i romtemperatur.</t>
  </si>
  <si>
    <t>Betingelse 6</t>
  </si>
  <si>
    <t>Betingelse 7</t>
  </si>
  <si>
    <t>24 timer</t>
  </si>
  <si>
    <t>48 timer</t>
  </si>
  <si>
    <t>72 timer</t>
  </si>
  <si>
    <t>96 timer</t>
  </si>
  <si>
    <t>120 timer</t>
  </si>
  <si>
    <t>144 timer</t>
  </si>
  <si>
    <t>168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</si>
</sst>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8"/>
      <name val="Microsoft Sans Serif"/>
      <family val="2"/>
    </font>
    <font>
      <sz val="8"/>
      <color indexed="6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5" fillId="5" borderId="24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5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24" xfId="0" applyFont="1" applyFill="1" applyBorder="1"/>
    <xf numFmtId="0" fontId="19" fillId="4" borderId="0" xfId="0" applyFont="1" applyFill="1" applyBorder="1"/>
    <xf numFmtId="0" fontId="19" fillId="5" borderId="24" xfId="0" applyFont="1" applyFill="1" applyBorder="1" applyAlignment="1">
      <alignment horizontal="center"/>
    </xf>
    <xf numFmtId="0" fontId="19" fillId="6" borderId="24" xfId="0" applyFont="1" applyFill="1" applyBorder="1"/>
    <xf numFmtId="0" fontId="19" fillId="6" borderId="25" xfId="0" applyFont="1" applyFill="1" applyBorder="1" applyAlignment="1"/>
    <xf numFmtId="0" fontId="19" fillId="6" borderId="27" xfId="0" applyFont="1" applyFill="1" applyBorder="1" applyAlignment="1"/>
    <xf numFmtId="0" fontId="19" fillId="6" borderId="25" xfId="0" applyFont="1" applyFill="1" applyBorder="1"/>
    <xf numFmtId="0" fontId="19" fillId="6" borderId="26" xfId="0" applyFont="1" applyFill="1" applyBorder="1"/>
    <xf numFmtId="0" fontId="19" fillId="6" borderId="27" xfId="0" applyFont="1" applyFill="1" applyBorder="1"/>
    <xf numFmtId="0" fontId="20" fillId="6" borderId="24" xfId="0" applyFont="1" applyFill="1" applyBorder="1"/>
    <xf numFmtId="0" fontId="19" fillId="6" borderId="29" xfId="0" applyFont="1" applyFill="1" applyBorder="1"/>
    <xf numFmtId="0" fontId="19" fillId="5" borderId="29" xfId="0" applyFont="1" applyFill="1" applyBorder="1"/>
    <xf numFmtId="0" fontId="19" fillId="6" borderId="30" xfId="0" applyFont="1" applyFill="1" applyBorder="1"/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23" xfId="0" applyFont="1" applyFill="1" applyBorder="1"/>
    <xf numFmtId="0" fontId="19" fillId="5" borderId="33" xfId="0" applyFont="1" applyFill="1" applyBorder="1"/>
    <xf numFmtId="0" fontId="19" fillId="6" borderId="34" xfId="0" applyFont="1" applyFill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6" borderId="37" xfId="0" applyFont="1" applyFill="1" applyBorder="1"/>
    <xf numFmtId="0" fontId="13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1" fillId="4" borderId="0" xfId="0" applyFont="1" applyFill="1"/>
    <xf numFmtId="0" fontId="21" fillId="5" borderId="44" xfId="0" applyFont="1" applyFill="1" applyBorder="1"/>
    <xf numFmtId="2" fontId="23" fillId="0" borderId="24" xfId="2" applyNumberFormat="1" applyFont="1" applyFill="1" applyBorder="1" applyAlignment="1" applyProtection="1">
      <alignment horizontal="center" vertical="top"/>
      <protection locked="0"/>
    </xf>
    <xf numFmtId="2" fontId="24" fillId="0" borderId="24" xfId="2" applyNumberFormat="1" applyFont="1" applyFill="1" applyBorder="1" applyAlignment="1" applyProtection="1">
      <alignment horizontal="center" vertical="top"/>
      <protection locked="0"/>
    </xf>
    <xf numFmtId="2" fontId="23" fillId="0" borderId="24" xfId="2" applyNumberFormat="1" applyFont="1" applyBorder="1" applyAlignment="1" applyProtection="1">
      <alignment horizontal="center" vertical="top"/>
      <protection locked="0"/>
    </xf>
    <xf numFmtId="2" fontId="24" fillId="0" borderId="24" xfId="2" applyNumberFormat="1" applyFont="1" applyBorder="1" applyAlignment="1" applyProtection="1">
      <alignment horizontal="center" vertical="top"/>
      <protection locked="0"/>
    </xf>
    <xf numFmtId="2" fontId="24" fillId="0" borderId="52" xfId="2" applyNumberFormat="1" applyFont="1" applyFill="1" applyBorder="1" applyAlignment="1" applyProtection="1">
      <alignment horizontal="center" vertical="top"/>
      <protection locked="0"/>
    </xf>
    <xf numFmtId="0" fontId="22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left" wrapText="1"/>
    </xf>
    <xf numFmtId="0" fontId="19" fillId="5" borderId="26" xfId="0" applyFont="1" applyFill="1" applyBorder="1" applyAlignment="1">
      <alignment horizontal="left" wrapText="1"/>
    </xf>
    <xf numFmtId="0" fontId="19" fillId="5" borderId="27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5" borderId="47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8" xfId="0" applyFill="1" applyBorder="1" applyAlignment="1">
      <alignment horizontal="left" wrapText="1"/>
    </xf>
  </cellXfs>
  <cellStyles count="3">
    <cellStyle name="Hyperkobling" xfId="1" builtinId="8"/>
    <cellStyle name="Normal" xfId="0" builtinId="0"/>
    <cellStyle name="Normal 2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130.05000000000001</c:v>
                </c:pt>
                <c:pt idx="1">
                  <c:v>135.83000000000001</c:v>
                </c:pt>
                <c:pt idx="2">
                  <c:v>138.91999999999999</c:v>
                </c:pt>
                <c:pt idx="3">
                  <c:v>140.06</c:v>
                </c:pt>
                <c:pt idx="4">
                  <c:v>137.13</c:v>
                </c:pt>
                <c:pt idx="5">
                  <c:v>139.19</c:v>
                </c:pt>
                <c:pt idx="6">
                  <c:v>134.36000000000001</c:v>
                </c:pt>
                <c:pt idx="7">
                  <c:v>138.74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2AE-BB66-24E8BF13D2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132.72999999999999</c:v>
                </c:pt>
                <c:pt idx="1">
                  <c:v>133.44</c:v>
                </c:pt>
                <c:pt idx="2">
                  <c:v>132.02000000000001</c:v>
                </c:pt>
                <c:pt idx="3">
                  <c:v>131.59</c:v>
                </c:pt>
                <c:pt idx="4">
                  <c:v>133.26</c:v>
                </c:pt>
                <c:pt idx="5">
                  <c:v>132.38</c:v>
                </c:pt>
                <c:pt idx="6">
                  <c:v>132.1</c:v>
                </c:pt>
                <c:pt idx="7">
                  <c:v>129.72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2AE-BB66-24E8BF13D2E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100.19</c:v>
                </c:pt>
                <c:pt idx="1">
                  <c:v>101.19</c:v>
                </c:pt>
                <c:pt idx="2">
                  <c:v>98.16</c:v>
                </c:pt>
                <c:pt idx="3">
                  <c:v>95.67</c:v>
                </c:pt>
                <c:pt idx="4">
                  <c:v>95.74</c:v>
                </c:pt>
                <c:pt idx="5">
                  <c:v>97.4</c:v>
                </c:pt>
                <c:pt idx="6">
                  <c:v>99.21</c:v>
                </c:pt>
                <c:pt idx="7">
                  <c:v>97.78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2AE-BB66-24E8BF13D2E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153.58000000000001</c:v>
                </c:pt>
                <c:pt idx="1">
                  <c:v>151.19999999999999</c:v>
                </c:pt>
                <c:pt idx="2">
                  <c:v>151.47</c:v>
                </c:pt>
                <c:pt idx="3">
                  <c:v>153.51</c:v>
                </c:pt>
                <c:pt idx="4">
                  <c:v>145.83000000000001</c:v>
                </c:pt>
                <c:pt idx="5">
                  <c:v>153.66</c:v>
                </c:pt>
                <c:pt idx="6">
                  <c:v>146.72</c:v>
                </c:pt>
                <c:pt idx="7">
                  <c:v>147.43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2AE-BB66-24E8BF13D2E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188.18</c:v>
                </c:pt>
                <c:pt idx="1">
                  <c:v>189.29</c:v>
                </c:pt>
                <c:pt idx="2">
                  <c:v>186.78</c:v>
                </c:pt>
                <c:pt idx="3">
                  <c:v>189.47</c:v>
                </c:pt>
                <c:pt idx="4">
                  <c:v>186.95</c:v>
                </c:pt>
                <c:pt idx="5">
                  <c:v>191.06</c:v>
                </c:pt>
                <c:pt idx="6">
                  <c:v>180.75</c:v>
                </c:pt>
                <c:pt idx="7">
                  <c:v>191.95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2AE-BB66-24E8BF13D2E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152.99</c:v>
                </c:pt>
                <c:pt idx="1">
                  <c:v>152.93</c:v>
                </c:pt>
                <c:pt idx="2">
                  <c:v>150.85</c:v>
                </c:pt>
                <c:pt idx="3">
                  <c:v>139.26</c:v>
                </c:pt>
                <c:pt idx="4">
                  <c:v>149.06</c:v>
                </c:pt>
                <c:pt idx="5">
                  <c:v>152.11000000000001</c:v>
                </c:pt>
                <c:pt idx="6">
                  <c:v>149.34</c:v>
                </c:pt>
                <c:pt idx="7">
                  <c:v>147.47999999999999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2AE-BB66-24E8BF13D2E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74.69</c:v>
                </c:pt>
                <c:pt idx="1">
                  <c:v>77.599999999999994</c:v>
                </c:pt>
                <c:pt idx="2">
                  <c:v>75.680000000000007</c:v>
                </c:pt>
                <c:pt idx="3">
                  <c:v>80.36</c:v>
                </c:pt>
                <c:pt idx="4">
                  <c:v>69.47</c:v>
                </c:pt>
                <c:pt idx="5">
                  <c:v>74.84</c:v>
                </c:pt>
                <c:pt idx="6">
                  <c:v>74.88</c:v>
                </c:pt>
                <c:pt idx="7">
                  <c:v>74.36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2AE-BB66-24E8BF13D2E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188.48</c:v>
                </c:pt>
                <c:pt idx="1">
                  <c:v>195.94</c:v>
                </c:pt>
                <c:pt idx="2">
                  <c:v>194.22</c:v>
                </c:pt>
                <c:pt idx="3">
                  <c:v>196.6</c:v>
                </c:pt>
                <c:pt idx="4">
                  <c:v>191.03</c:v>
                </c:pt>
                <c:pt idx="5">
                  <c:v>191.32</c:v>
                </c:pt>
                <c:pt idx="6">
                  <c:v>184.22</c:v>
                </c:pt>
                <c:pt idx="7">
                  <c:v>188.08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2AE-BB66-24E8BF13D2E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111.29</c:v>
                </c:pt>
                <c:pt idx="1">
                  <c:v>111.81</c:v>
                </c:pt>
                <c:pt idx="2">
                  <c:v>111.75</c:v>
                </c:pt>
                <c:pt idx="3">
                  <c:v>113.29</c:v>
                </c:pt>
                <c:pt idx="4">
                  <c:v>114.32</c:v>
                </c:pt>
                <c:pt idx="5">
                  <c:v>105.99</c:v>
                </c:pt>
                <c:pt idx="6">
                  <c:v>112.97</c:v>
                </c:pt>
                <c:pt idx="7">
                  <c:v>110.47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2AE-BB66-24E8BF13D2E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156.28</c:v>
                </c:pt>
                <c:pt idx="1">
                  <c:v>152.1</c:v>
                </c:pt>
                <c:pt idx="2">
                  <c:v>150.47999999999999</c:v>
                </c:pt>
                <c:pt idx="3">
                  <c:v>150.84</c:v>
                </c:pt>
                <c:pt idx="4">
                  <c:v>154.47</c:v>
                </c:pt>
                <c:pt idx="5">
                  <c:v>158.26</c:v>
                </c:pt>
                <c:pt idx="6">
                  <c:v>152.26</c:v>
                </c:pt>
                <c:pt idx="7">
                  <c:v>157.41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B39-42AE-BB66-24E8BF13D2E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268.76</c:v>
                </c:pt>
                <c:pt idx="1">
                  <c:v>264.33</c:v>
                </c:pt>
                <c:pt idx="2">
                  <c:v>280.89999999999998</c:v>
                </c:pt>
                <c:pt idx="3">
                  <c:v>251.72</c:v>
                </c:pt>
                <c:pt idx="4">
                  <c:v>255.99</c:v>
                </c:pt>
                <c:pt idx="5">
                  <c:v>257.11</c:v>
                </c:pt>
                <c:pt idx="6">
                  <c:v>258.91000000000003</c:v>
                </c:pt>
                <c:pt idx="7">
                  <c:v>262.58999999999997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39-42AE-BB66-24E8BF13D2E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104.06</c:v>
                </c:pt>
                <c:pt idx="1">
                  <c:v>106.93</c:v>
                </c:pt>
                <c:pt idx="2">
                  <c:v>105.39</c:v>
                </c:pt>
                <c:pt idx="3">
                  <c:v>102.86</c:v>
                </c:pt>
                <c:pt idx="4">
                  <c:v>106.86</c:v>
                </c:pt>
                <c:pt idx="5">
                  <c:v>108.55</c:v>
                </c:pt>
                <c:pt idx="6">
                  <c:v>102.9</c:v>
                </c:pt>
                <c:pt idx="7">
                  <c:v>103.61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B39-42AE-BB66-24E8BF13D2E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186.61</c:v>
                </c:pt>
                <c:pt idx="1">
                  <c:v>182.92</c:v>
                </c:pt>
                <c:pt idx="2">
                  <c:v>181.96</c:v>
                </c:pt>
                <c:pt idx="3">
                  <c:v>184.39</c:v>
                </c:pt>
                <c:pt idx="4">
                  <c:v>176.47</c:v>
                </c:pt>
                <c:pt idx="5">
                  <c:v>174.27</c:v>
                </c:pt>
                <c:pt idx="6">
                  <c:v>172.76</c:v>
                </c:pt>
                <c:pt idx="7">
                  <c:v>170.86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B39-42AE-BB66-24E8BF13D2E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78.48</c:v>
                </c:pt>
                <c:pt idx="1">
                  <c:v>80.05</c:v>
                </c:pt>
                <c:pt idx="2">
                  <c:v>80.400000000000006</c:v>
                </c:pt>
                <c:pt idx="3">
                  <c:v>78.31</c:v>
                </c:pt>
                <c:pt idx="4">
                  <c:v>76.209999999999994</c:v>
                </c:pt>
                <c:pt idx="5">
                  <c:v>78.61</c:v>
                </c:pt>
                <c:pt idx="6">
                  <c:v>80.650000000000006</c:v>
                </c:pt>
                <c:pt idx="7">
                  <c:v>76.45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39-42AE-BB66-24E8BF13D2E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232.43</c:v>
                </c:pt>
                <c:pt idx="1">
                  <c:v>239.55</c:v>
                </c:pt>
                <c:pt idx="2">
                  <c:v>231.65</c:v>
                </c:pt>
                <c:pt idx="3">
                  <c:v>231.28</c:v>
                </c:pt>
                <c:pt idx="4">
                  <c:v>224.34</c:v>
                </c:pt>
                <c:pt idx="5">
                  <c:v>220.79</c:v>
                </c:pt>
                <c:pt idx="6">
                  <c:v>218.27</c:v>
                </c:pt>
                <c:pt idx="7">
                  <c:v>221.36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39-42AE-BB66-24E8BF13D2E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595.51</c:v>
                </c:pt>
                <c:pt idx="1">
                  <c:v>618.96</c:v>
                </c:pt>
                <c:pt idx="2">
                  <c:v>614.95000000000005</c:v>
                </c:pt>
                <c:pt idx="3">
                  <c:v>581.41</c:v>
                </c:pt>
                <c:pt idx="4">
                  <c:v>619.92999999999995</c:v>
                </c:pt>
                <c:pt idx="5">
                  <c:v>556.77</c:v>
                </c:pt>
                <c:pt idx="6">
                  <c:v>616.91</c:v>
                </c:pt>
                <c:pt idx="7">
                  <c:v>591.54999999999995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39-42AE-BB66-24E8BF13D2E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210.22</c:v>
                </c:pt>
                <c:pt idx="1">
                  <c:v>210.58</c:v>
                </c:pt>
                <c:pt idx="2">
                  <c:v>203.72</c:v>
                </c:pt>
                <c:pt idx="3">
                  <c:v>204.03</c:v>
                </c:pt>
                <c:pt idx="4">
                  <c:v>203.65</c:v>
                </c:pt>
                <c:pt idx="5">
                  <c:v>201.49</c:v>
                </c:pt>
                <c:pt idx="6">
                  <c:v>203.12</c:v>
                </c:pt>
                <c:pt idx="7">
                  <c:v>205.1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B39-42AE-BB66-24E8BF13D2E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51.39</c:v>
                </c:pt>
                <c:pt idx="1">
                  <c:v>51.72</c:v>
                </c:pt>
                <c:pt idx="2">
                  <c:v>51.62</c:v>
                </c:pt>
                <c:pt idx="3">
                  <c:v>53.12</c:v>
                </c:pt>
                <c:pt idx="4">
                  <c:v>52.48</c:v>
                </c:pt>
                <c:pt idx="5">
                  <c:v>50.79</c:v>
                </c:pt>
                <c:pt idx="6">
                  <c:v>51.34</c:v>
                </c:pt>
                <c:pt idx="7">
                  <c:v>50.5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B39-42AE-BB66-24E8BF13D2E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148.02000000000001</c:v>
                </c:pt>
                <c:pt idx="1">
                  <c:v>152.82</c:v>
                </c:pt>
                <c:pt idx="2">
                  <c:v>151.54</c:v>
                </c:pt>
                <c:pt idx="3">
                  <c:v>148.76</c:v>
                </c:pt>
                <c:pt idx="4">
                  <c:v>144.4</c:v>
                </c:pt>
                <c:pt idx="5">
                  <c:v>146.08000000000001</c:v>
                </c:pt>
                <c:pt idx="6">
                  <c:v>140.97999999999999</c:v>
                </c:pt>
                <c:pt idx="7">
                  <c:v>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39-42AE-BB66-24E8BF13D2E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131.12</c:v>
                </c:pt>
                <c:pt idx="1">
                  <c:v>136.69</c:v>
                </c:pt>
                <c:pt idx="2">
                  <c:v>135.09</c:v>
                </c:pt>
                <c:pt idx="3">
                  <c:v>130.51</c:v>
                </c:pt>
                <c:pt idx="4">
                  <c:v>134.5</c:v>
                </c:pt>
                <c:pt idx="5">
                  <c:v>134.28</c:v>
                </c:pt>
                <c:pt idx="6">
                  <c:v>134.9</c:v>
                </c:pt>
                <c:pt idx="7">
                  <c:v>134.38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39-42AE-BB66-24E8BF13D2E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  <c:pt idx="0">
                  <c:v>131.1</c:v>
                </c:pt>
                <c:pt idx="1">
                  <c:v>141.12</c:v>
                </c:pt>
                <c:pt idx="2">
                  <c:v>146.53</c:v>
                </c:pt>
                <c:pt idx="3">
                  <c:v>142.9</c:v>
                </c:pt>
                <c:pt idx="4">
                  <c:v>142.22</c:v>
                </c:pt>
                <c:pt idx="5">
                  <c:v>146.35</c:v>
                </c:pt>
                <c:pt idx="6">
                  <c:v>144.69</c:v>
                </c:pt>
                <c:pt idx="7">
                  <c:v>141.19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B39-42AE-BB66-24E8BF13D2E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  <c:pt idx="0">
                  <c:v>88.47</c:v>
                </c:pt>
                <c:pt idx="1">
                  <c:v>91.81</c:v>
                </c:pt>
                <c:pt idx="2">
                  <c:v>92.35</c:v>
                </c:pt>
                <c:pt idx="3">
                  <c:v>91.72</c:v>
                </c:pt>
                <c:pt idx="4">
                  <c:v>91.06</c:v>
                </c:pt>
                <c:pt idx="5">
                  <c:v>90.32</c:v>
                </c:pt>
                <c:pt idx="6">
                  <c:v>92.87</c:v>
                </c:pt>
                <c:pt idx="7">
                  <c:v>90.97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B39-42AE-BB66-24E8BF13D2E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  <c:pt idx="0">
                  <c:v>243.27</c:v>
                </c:pt>
                <c:pt idx="1">
                  <c:v>237.06</c:v>
                </c:pt>
                <c:pt idx="2">
                  <c:v>234.21</c:v>
                </c:pt>
                <c:pt idx="3">
                  <c:v>223.46</c:v>
                </c:pt>
                <c:pt idx="4">
                  <c:v>229.61</c:v>
                </c:pt>
                <c:pt idx="5">
                  <c:v>225.88</c:v>
                </c:pt>
                <c:pt idx="6">
                  <c:v>229.85</c:v>
                </c:pt>
                <c:pt idx="7">
                  <c:v>226.78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B39-42AE-BB66-24E8BF13D2E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  <c:pt idx="0">
                  <c:v>70.790000000000006</c:v>
                </c:pt>
                <c:pt idx="1">
                  <c:v>73.209999999999994</c:v>
                </c:pt>
                <c:pt idx="2">
                  <c:v>72.430000000000007</c:v>
                </c:pt>
                <c:pt idx="3">
                  <c:v>73.06</c:v>
                </c:pt>
                <c:pt idx="4">
                  <c:v>75.260000000000005</c:v>
                </c:pt>
                <c:pt idx="5">
                  <c:v>67.8</c:v>
                </c:pt>
                <c:pt idx="6">
                  <c:v>67.98</c:v>
                </c:pt>
                <c:pt idx="7">
                  <c:v>69.86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B39-42AE-BB66-24E8BF13D2E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  <c:pt idx="0">
                  <c:v>228.62</c:v>
                </c:pt>
                <c:pt idx="1">
                  <c:v>236.09</c:v>
                </c:pt>
                <c:pt idx="2">
                  <c:v>230.58</c:v>
                </c:pt>
                <c:pt idx="3">
                  <c:v>236.56</c:v>
                </c:pt>
                <c:pt idx="4">
                  <c:v>229.87</c:v>
                </c:pt>
                <c:pt idx="5">
                  <c:v>234.8</c:v>
                </c:pt>
                <c:pt idx="6">
                  <c:v>228.26</c:v>
                </c:pt>
                <c:pt idx="7">
                  <c:v>223.57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B39-42AE-BB66-24E8BF13D2E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  <c:pt idx="0">
                  <c:v>196.22</c:v>
                </c:pt>
                <c:pt idx="1">
                  <c:v>200.5</c:v>
                </c:pt>
                <c:pt idx="2">
                  <c:v>199.85</c:v>
                </c:pt>
                <c:pt idx="3">
                  <c:v>192.76</c:v>
                </c:pt>
                <c:pt idx="4">
                  <c:v>194.26</c:v>
                </c:pt>
                <c:pt idx="5">
                  <c:v>196.62</c:v>
                </c:pt>
                <c:pt idx="6">
                  <c:v>191.92</c:v>
                </c:pt>
                <c:pt idx="7">
                  <c:v>178.94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B39-42AE-BB66-24E8BF13D2E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  <c:pt idx="0">
                  <c:v>199.21</c:v>
                </c:pt>
                <c:pt idx="1">
                  <c:v>205.35</c:v>
                </c:pt>
                <c:pt idx="2">
                  <c:v>201.77</c:v>
                </c:pt>
                <c:pt idx="3">
                  <c:v>197.35</c:v>
                </c:pt>
                <c:pt idx="4">
                  <c:v>201.76</c:v>
                </c:pt>
                <c:pt idx="5">
                  <c:v>197.67</c:v>
                </c:pt>
                <c:pt idx="6">
                  <c:v>190.52</c:v>
                </c:pt>
                <c:pt idx="7">
                  <c:v>190.77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B39-42AE-BB66-24E8BF13D2E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  <c:pt idx="0">
                  <c:v>107.91</c:v>
                </c:pt>
                <c:pt idx="1">
                  <c:v>115.77</c:v>
                </c:pt>
                <c:pt idx="2">
                  <c:v>111.92</c:v>
                </c:pt>
                <c:pt idx="3">
                  <c:v>114.06</c:v>
                </c:pt>
                <c:pt idx="4">
                  <c:v>115.48</c:v>
                </c:pt>
                <c:pt idx="5">
                  <c:v>112.55</c:v>
                </c:pt>
                <c:pt idx="6">
                  <c:v>113.12</c:v>
                </c:pt>
                <c:pt idx="7">
                  <c:v>112.39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B39-42AE-BB66-24E8BF13D2E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  <c:pt idx="0">
                  <c:v>116.33</c:v>
                </c:pt>
                <c:pt idx="1">
                  <c:v>118.91</c:v>
                </c:pt>
                <c:pt idx="2">
                  <c:v>115.35</c:v>
                </c:pt>
                <c:pt idx="3">
                  <c:v>116.96</c:v>
                </c:pt>
                <c:pt idx="4">
                  <c:v>117.93</c:v>
                </c:pt>
                <c:pt idx="5">
                  <c:v>117.2</c:v>
                </c:pt>
                <c:pt idx="6">
                  <c:v>115.81</c:v>
                </c:pt>
                <c:pt idx="7">
                  <c:v>117.45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B39-42AE-BB66-24E8BF13D2E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  <c:pt idx="0">
                  <c:v>164.22</c:v>
                </c:pt>
                <c:pt idx="1">
                  <c:v>168.66</c:v>
                </c:pt>
                <c:pt idx="2">
                  <c:v>170.83</c:v>
                </c:pt>
                <c:pt idx="3">
                  <c:v>167.78</c:v>
                </c:pt>
                <c:pt idx="4">
                  <c:v>171.78</c:v>
                </c:pt>
                <c:pt idx="5">
                  <c:v>163.58000000000001</c:v>
                </c:pt>
                <c:pt idx="6">
                  <c:v>168.29</c:v>
                </c:pt>
                <c:pt idx="7">
                  <c:v>166.76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B39-42AE-BB66-24E8BF13D2E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B39-42AE-BB66-24E8BF13D2E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B39-42AE-BB66-24E8BF13D2E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B39-42AE-BB66-24E8BF13D2E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B39-42AE-BB66-24E8BF13D2E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B39-42AE-BB66-24E8BF13D2E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B39-42AE-BB66-24E8BF13D2E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B39-42AE-BB66-24E8BF13D2E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B39-42AE-BB66-24E8BF13D2E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B39-42AE-BB66-24E8BF13D2E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B39-42AE-BB66-24E8BF13D2E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B39-42AE-BB66-24E8BF13D2E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B39-42AE-BB66-24E8BF13D2E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B39-42AE-BB66-24E8BF13D2E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B39-42AE-BB66-24E8BF13D2E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B39-42AE-BB66-24E8BF13D2E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B39-42AE-BB66-24E8BF13D2E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B39-42AE-BB66-24E8BF13D2E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B39-42AE-BB66-24E8BF13D2E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B39-42AE-BB66-24E8BF13D2E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B39-42AE-BB66-24E8BF13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7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5849737532809"/>
          <c:y val="3.7037037037037035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104.44444444444446</c:v>
                </c:pt>
                <c:pt idx="2">
                  <c:v>106.82045367166472</c:v>
                </c:pt>
                <c:pt idx="3">
                  <c:v>107.69703960015377</c:v>
                </c:pt>
                <c:pt idx="4">
                  <c:v>105.44405997693194</c:v>
                </c:pt>
                <c:pt idx="5">
                  <c:v>107.02806612841214</c:v>
                </c:pt>
                <c:pt idx="6">
                  <c:v>103.31410995770858</c:v>
                </c:pt>
                <c:pt idx="7">
                  <c:v>106.68204536716648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2-4A4F-B2E4-80F976CF64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100.53492051533188</c:v>
                </c:pt>
                <c:pt idx="2">
                  <c:v>99.465079484668138</c:v>
                </c:pt>
                <c:pt idx="3">
                  <c:v>99.141113538762909</c:v>
                </c:pt>
                <c:pt idx="4">
                  <c:v>100.3993068635576</c:v>
                </c:pt>
                <c:pt idx="5">
                  <c:v>99.736306788216694</c:v>
                </c:pt>
                <c:pt idx="6">
                  <c:v>99.525352218790033</c:v>
                </c:pt>
                <c:pt idx="7">
                  <c:v>97.732238378663467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A4F-B2E4-80F976CF640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100.99810360315399</c:v>
                </c:pt>
                <c:pt idx="2">
                  <c:v>97.973849685597358</c:v>
                </c:pt>
                <c:pt idx="3">
                  <c:v>95.48857171374388</c:v>
                </c:pt>
                <c:pt idx="4">
                  <c:v>95.558438965964669</c:v>
                </c:pt>
                <c:pt idx="5">
                  <c:v>97.21529094720033</c:v>
                </c:pt>
                <c:pt idx="6">
                  <c:v>99.021858468909073</c:v>
                </c:pt>
                <c:pt idx="7">
                  <c:v>97.594570316398844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2-4A4F-B2E4-80F976CF640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98.45031905195988</c:v>
                </c:pt>
                <c:pt idx="2">
                  <c:v>98.626123193124087</c:v>
                </c:pt>
                <c:pt idx="3">
                  <c:v>99.954421148587045</c:v>
                </c:pt>
                <c:pt idx="4">
                  <c:v>94.953770022138301</c:v>
                </c:pt>
                <c:pt idx="5">
                  <c:v>100.05209011590051</c:v>
                </c:pt>
                <c:pt idx="6">
                  <c:v>95.533272561531447</c:v>
                </c:pt>
                <c:pt idx="7">
                  <c:v>95.995572340148456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2-4A4F-B2E4-80F976CF640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100.58986077160166</c:v>
                </c:pt>
                <c:pt idx="2">
                  <c:v>99.256031459241143</c:v>
                </c:pt>
                <c:pt idx="3">
                  <c:v>100.68551386969922</c:v>
                </c:pt>
                <c:pt idx="4">
                  <c:v>99.346370496333293</c:v>
                </c:pt>
                <c:pt idx="5">
                  <c:v>101.53044956956106</c:v>
                </c:pt>
                <c:pt idx="6">
                  <c:v>96.051652672972693</c:v>
                </c:pt>
                <c:pt idx="7">
                  <c:v>102.00340099904346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02-4A4F-B2E4-80F976CF640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99.960781750441214</c:v>
                </c:pt>
                <c:pt idx="2">
                  <c:v>98.601215765736313</c:v>
                </c:pt>
                <c:pt idx="3">
                  <c:v>91.025557225962473</c:v>
                </c:pt>
                <c:pt idx="4">
                  <c:v>97.431204653898945</c:v>
                </c:pt>
                <c:pt idx="5">
                  <c:v>99.424799006471005</c:v>
                </c:pt>
                <c:pt idx="6">
                  <c:v>97.61422315183998</c:v>
                </c:pt>
                <c:pt idx="7">
                  <c:v>96.398457415517342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2-4A4F-B2E4-80F976CF640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103.89610389610388</c:v>
                </c:pt>
                <c:pt idx="2">
                  <c:v>101.3254786450663</c:v>
                </c:pt>
                <c:pt idx="3">
                  <c:v>107.59137769447049</c:v>
                </c:pt>
                <c:pt idx="4">
                  <c:v>93.011112598741462</c:v>
                </c:pt>
                <c:pt idx="5">
                  <c:v>100.20083009773732</c:v>
                </c:pt>
                <c:pt idx="6">
                  <c:v>100.25438479046727</c:v>
                </c:pt>
                <c:pt idx="7">
                  <c:v>99.55817378497791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02-4A4F-B2E4-80F976CF640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103.95797962648557</c:v>
                </c:pt>
                <c:pt idx="2">
                  <c:v>103.04541595925298</c:v>
                </c:pt>
                <c:pt idx="3">
                  <c:v>104.30814940577248</c:v>
                </c:pt>
                <c:pt idx="4">
                  <c:v>101.35292869269949</c:v>
                </c:pt>
                <c:pt idx="5">
                  <c:v>101.50679117147708</c:v>
                </c:pt>
                <c:pt idx="6">
                  <c:v>97.739813242784393</c:v>
                </c:pt>
                <c:pt idx="7">
                  <c:v>99.787775891341269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02-4A4F-B2E4-80F976CF640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100.46724773115284</c:v>
                </c:pt>
                <c:pt idx="2">
                  <c:v>100.41333453140444</c:v>
                </c:pt>
                <c:pt idx="3">
                  <c:v>101.79710665828017</c:v>
                </c:pt>
                <c:pt idx="4">
                  <c:v>102.72261658729445</c:v>
                </c:pt>
                <c:pt idx="5">
                  <c:v>95.237667355557548</c:v>
                </c:pt>
                <c:pt idx="6">
                  <c:v>101.50956959295534</c:v>
                </c:pt>
                <c:pt idx="7">
                  <c:v>99.263186270105123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02-4A4F-B2E4-80F976CF640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97.325313539800348</c:v>
                </c:pt>
                <c:pt idx="2">
                  <c:v>96.28871256718709</c:v>
                </c:pt>
                <c:pt idx="3">
                  <c:v>96.519068338878938</c:v>
                </c:pt>
                <c:pt idx="4">
                  <c:v>98.841822370104936</c:v>
                </c:pt>
                <c:pt idx="5">
                  <c:v>101.26695674430508</c:v>
                </c:pt>
                <c:pt idx="6">
                  <c:v>97.427693882774506</c:v>
                </c:pt>
                <c:pt idx="7">
                  <c:v>100.72306117225493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02-4A4F-B2E4-80F976CF640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98.351689239470147</c:v>
                </c:pt>
                <c:pt idx="2">
                  <c:v>104.51704122637298</c:v>
                </c:pt>
                <c:pt idx="3">
                  <c:v>93.659770799226081</c:v>
                </c:pt>
                <c:pt idx="4">
                  <c:v>95.248548891204052</c:v>
                </c:pt>
                <c:pt idx="5">
                  <c:v>95.665277571067136</c:v>
                </c:pt>
                <c:pt idx="6">
                  <c:v>96.335020092275641</c:v>
                </c:pt>
                <c:pt idx="7">
                  <c:v>97.704271468968599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02-4A4F-B2E4-80F976CF640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102.75802421679801</c:v>
                </c:pt>
                <c:pt idx="2">
                  <c:v>101.2781087833942</c:v>
                </c:pt>
                <c:pt idx="3">
                  <c:v>98.846819142802218</c:v>
                </c:pt>
                <c:pt idx="4">
                  <c:v>102.69075533346145</c:v>
                </c:pt>
                <c:pt idx="5">
                  <c:v>104.31481837401499</c:v>
                </c:pt>
                <c:pt idx="6">
                  <c:v>98.88525850470883</c:v>
                </c:pt>
                <c:pt idx="7">
                  <c:v>99.567557178550842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02-4A4F-B2E4-80F976CF640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98.02261400782379</c:v>
                </c:pt>
                <c:pt idx="2">
                  <c:v>97.50817212368041</c:v>
                </c:pt>
                <c:pt idx="3">
                  <c:v>98.810353142918373</c:v>
                </c:pt>
                <c:pt idx="4">
                  <c:v>94.566207598735318</c:v>
                </c:pt>
                <c:pt idx="5">
                  <c:v>93.387278280906699</c:v>
                </c:pt>
                <c:pt idx="6">
                  <c:v>92.578104067306128</c:v>
                </c:pt>
                <c:pt idx="7">
                  <c:v>91.559937838272333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02-4A4F-B2E4-80F976CF640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102.00050968399592</c:v>
                </c:pt>
                <c:pt idx="2">
                  <c:v>102.44648318042813</c:v>
                </c:pt>
                <c:pt idx="3">
                  <c:v>99.783384301732923</c:v>
                </c:pt>
                <c:pt idx="4">
                  <c:v>97.107543323139652</c:v>
                </c:pt>
                <c:pt idx="5">
                  <c:v>100.16564729867481</c:v>
                </c:pt>
                <c:pt idx="6">
                  <c:v>102.76503567787971</c:v>
                </c:pt>
                <c:pt idx="7">
                  <c:v>97.413353720693181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02-4A4F-B2E4-80F976CF640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103.06328787161728</c:v>
                </c:pt>
                <c:pt idx="2">
                  <c:v>99.664415092716084</c:v>
                </c:pt>
                <c:pt idx="3">
                  <c:v>99.505227380286527</c:v>
                </c:pt>
                <c:pt idx="4">
                  <c:v>96.519382179580944</c:v>
                </c:pt>
                <c:pt idx="5">
                  <c:v>94.99204061437851</c:v>
                </c:pt>
                <c:pt idx="6">
                  <c:v>93.90784322161511</c:v>
                </c:pt>
                <c:pt idx="7">
                  <c:v>95.237275738932155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02-4A4F-B2E4-80F976CF640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103.93780121240619</c:v>
                </c:pt>
                <c:pt idx="2">
                  <c:v>103.26442880892009</c:v>
                </c:pt>
                <c:pt idx="3">
                  <c:v>97.632281573777092</c:v>
                </c:pt>
                <c:pt idx="4">
                  <c:v>104.10068680626689</c:v>
                </c:pt>
                <c:pt idx="5">
                  <c:v>93.494651643129416</c:v>
                </c:pt>
                <c:pt idx="6">
                  <c:v>103.59355846249434</c:v>
                </c:pt>
                <c:pt idx="7">
                  <c:v>99.335023761145905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02-4A4F-B2E4-80F976CF640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100.17124916753876</c:v>
                </c:pt>
                <c:pt idx="2">
                  <c:v>96.908001141661117</c:v>
                </c:pt>
                <c:pt idx="3">
                  <c:v>97.055465702597274</c:v>
                </c:pt>
                <c:pt idx="4">
                  <c:v>96.874702692417472</c:v>
                </c:pt>
                <c:pt idx="5">
                  <c:v>95.847207687184849</c:v>
                </c:pt>
                <c:pt idx="6">
                  <c:v>96.62258586242983</c:v>
                </c:pt>
                <c:pt idx="7">
                  <c:v>97.564456283893065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02-4A4F-B2E4-80F976CF640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100.64214827787508</c:v>
                </c:pt>
                <c:pt idx="2">
                  <c:v>100.4475578906402</c:v>
                </c:pt>
                <c:pt idx="3">
                  <c:v>103.36641369916326</c:v>
                </c:pt>
                <c:pt idx="4">
                  <c:v>102.12103522086009</c:v>
                </c:pt>
                <c:pt idx="5">
                  <c:v>98.832457676590778</c:v>
                </c:pt>
                <c:pt idx="6">
                  <c:v>99.902704806382573</c:v>
                </c:pt>
                <c:pt idx="7">
                  <c:v>98.268145553609656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02-4A4F-B2E4-80F976CF640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103.24280502634777</c:v>
                </c:pt>
                <c:pt idx="2">
                  <c:v>102.3780570193217</c:v>
                </c:pt>
                <c:pt idx="3">
                  <c:v>100.49993244156195</c:v>
                </c:pt>
                <c:pt idx="4">
                  <c:v>97.554384542629364</c:v>
                </c:pt>
                <c:pt idx="5">
                  <c:v>98.689366301851095</c:v>
                </c:pt>
                <c:pt idx="6">
                  <c:v>95.243885961356554</c:v>
                </c:pt>
                <c:pt idx="7">
                  <c:v>98.635319551411953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02-4A4F-B2E4-80F976CF640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104.24801708358756</c:v>
                </c:pt>
                <c:pt idx="2">
                  <c:v>103.02776082977425</c:v>
                </c:pt>
                <c:pt idx="3">
                  <c:v>99.534777303233668</c:v>
                </c:pt>
                <c:pt idx="4">
                  <c:v>102.5777913361806</c:v>
                </c:pt>
                <c:pt idx="5">
                  <c:v>102.41000610128125</c:v>
                </c:pt>
                <c:pt idx="6">
                  <c:v>102.88285539963394</c:v>
                </c:pt>
                <c:pt idx="7">
                  <c:v>102.48627211714458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02-4A4F-B2E4-80F976CF640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107.64302059496569</c:v>
                </c:pt>
                <c:pt idx="2">
                  <c:v>111.76964149504197</c:v>
                </c:pt>
                <c:pt idx="3">
                  <c:v>109.00076277650651</c:v>
                </c:pt>
                <c:pt idx="4">
                  <c:v>108.48207475209763</c:v>
                </c:pt>
                <c:pt idx="5">
                  <c:v>111.6323417238749</c:v>
                </c:pt>
                <c:pt idx="6">
                  <c:v>110.36613272311213</c:v>
                </c:pt>
                <c:pt idx="7">
                  <c:v>107.69641495041952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02-4A4F-B2E4-80F976CF640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103.77529105911609</c:v>
                </c:pt>
                <c:pt idx="2">
                  <c:v>104.38566745789532</c:v>
                </c:pt>
                <c:pt idx="3">
                  <c:v>103.67356165931953</c:v>
                </c:pt>
                <c:pt idx="4">
                  <c:v>102.92754606081158</c:v>
                </c:pt>
                <c:pt idx="5">
                  <c:v>102.09110432915112</c:v>
                </c:pt>
                <c:pt idx="6">
                  <c:v>104.97343732338646</c:v>
                </c:pt>
                <c:pt idx="7">
                  <c:v>102.82581666101503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02-4A4F-B2E4-80F976CF640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97.447280799112093</c:v>
                </c:pt>
                <c:pt idx="2">
                  <c:v>96.275743001603161</c:v>
                </c:pt>
                <c:pt idx="3">
                  <c:v>91.856784642578205</c:v>
                </c:pt>
                <c:pt idx="4">
                  <c:v>94.384839889834339</c:v>
                </c:pt>
                <c:pt idx="5">
                  <c:v>92.85156410572614</c:v>
                </c:pt>
                <c:pt idx="6">
                  <c:v>94.483495704361403</c:v>
                </c:pt>
                <c:pt idx="7">
                  <c:v>93.22152341020265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F02-4A4F-B2E4-80F976CF640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103.41856194377735</c:v>
                </c:pt>
                <c:pt idx="2">
                  <c:v>102.31671139991525</c:v>
                </c:pt>
                <c:pt idx="3">
                  <c:v>103.20666760841925</c:v>
                </c:pt>
                <c:pt idx="4">
                  <c:v>106.31445119367142</c:v>
                </c:pt>
                <c:pt idx="5">
                  <c:v>95.77623958186183</c:v>
                </c:pt>
                <c:pt idx="6">
                  <c:v>96.03051278429156</c:v>
                </c:pt>
                <c:pt idx="7">
                  <c:v>98.686255120779762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02-4A4F-B2E4-80F976CF640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103.26743067098241</c:v>
                </c:pt>
                <c:pt idx="2">
                  <c:v>100.85731781996326</c:v>
                </c:pt>
                <c:pt idx="3">
                  <c:v>103.4730119849532</c:v>
                </c:pt>
                <c:pt idx="4">
                  <c:v>100.54675881375208</c:v>
                </c:pt>
                <c:pt idx="5">
                  <c:v>102.70317557519026</c:v>
                </c:pt>
                <c:pt idx="6">
                  <c:v>99.842533461639391</c:v>
                </c:pt>
                <c:pt idx="7">
                  <c:v>97.791094392441607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F02-4A4F-B2E4-80F976CF640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102.18122515543777</c:v>
                </c:pt>
                <c:pt idx="2">
                  <c:v>101.84996432575679</c:v>
                </c:pt>
                <c:pt idx="3">
                  <c:v>98.236673122005911</c:v>
                </c:pt>
                <c:pt idx="4">
                  <c:v>99.001121190500456</c:v>
                </c:pt>
                <c:pt idx="5">
                  <c:v>100.2038528182652</c:v>
                </c:pt>
                <c:pt idx="6">
                  <c:v>97.808582203648967</c:v>
                </c:pt>
                <c:pt idx="7">
                  <c:v>91.193558250942814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F02-4A4F-B2E4-80F976CF640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103.08217458962903</c:v>
                </c:pt>
                <c:pt idx="2">
                  <c:v>101.28507605039907</c:v>
                </c:pt>
                <c:pt idx="3">
                  <c:v>99.06631193213191</c:v>
                </c:pt>
                <c:pt idx="4">
                  <c:v>101.28005622207719</c:v>
                </c:pt>
                <c:pt idx="5">
                  <c:v>99.226946438431796</c:v>
                </c:pt>
                <c:pt idx="6">
                  <c:v>95.63776918829376</c:v>
                </c:pt>
                <c:pt idx="7">
                  <c:v>95.763264896340544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F02-4A4F-B2E4-80F976CF640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107.28384765082014</c:v>
                </c:pt>
                <c:pt idx="2">
                  <c:v>103.71605967936244</c:v>
                </c:pt>
                <c:pt idx="3">
                  <c:v>105.69919377258827</c:v>
                </c:pt>
                <c:pt idx="4">
                  <c:v>107.0151051802428</c:v>
                </c:pt>
                <c:pt idx="5">
                  <c:v>104.29987952923734</c:v>
                </c:pt>
                <c:pt idx="6">
                  <c:v>104.82809748864797</c:v>
                </c:pt>
                <c:pt idx="7">
                  <c:v>104.15160782133259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F02-4A4F-B2E4-80F976CF640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102.21782859107711</c:v>
                </c:pt>
                <c:pt idx="2">
                  <c:v>99.15756898478466</c:v>
                </c:pt>
                <c:pt idx="3">
                  <c:v>100.54156279549558</c:v>
                </c:pt>
                <c:pt idx="4">
                  <c:v>101.37539757586178</c:v>
                </c:pt>
                <c:pt idx="5">
                  <c:v>100.74787243187484</c:v>
                </c:pt>
                <c:pt idx="6">
                  <c:v>99.552995787844921</c:v>
                </c:pt>
                <c:pt idx="7">
                  <c:v>100.96277830310325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F02-4A4F-B2E4-80F976CF640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102.70369017172085</c:v>
                </c:pt>
                <c:pt idx="2">
                  <c:v>104.02508829618804</c:v>
                </c:pt>
                <c:pt idx="3">
                  <c:v>102.16782365119961</c:v>
                </c:pt>
                <c:pt idx="4">
                  <c:v>104.60358056265984</c:v>
                </c:pt>
                <c:pt idx="5">
                  <c:v>99.61027889416637</c:v>
                </c:pt>
                <c:pt idx="6">
                  <c:v>102.47838265741078</c:v>
                </c:pt>
                <c:pt idx="7">
                  <c:v>101.54670563877724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F02-4A4F-B2E4-80F976CF640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F02-4A4F-B2E4-80F976CF640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F02-4A4F-B2E4-80F976CF640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F02-4A4F-B2E4-80F976CF640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F02-4A4F-B2E4-80F976CF640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F02-4A4F-B2E4-80F976CF640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F02-4A4F-B2E4-80F976CF640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F02-4A4F-B2E4-80F976CF640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F02-4A4F-B2E4-80F976CF640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F02-4A4F-B2E4-80F976CF640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F02-4A4F-B2E4-80F976CF640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F02-4A4F-B2E4-80F976CF640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F02-4A4F-B2E4-80F976CF640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F02-4A4F-B2E4-80F976CF640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F02-4A4F-B2E4-80F976CF640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F02-4A4F-B2E4-80F976CF640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F02-4A4F-B2E4-80F976CF640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F02-4A4F-B2E4-80F976CF640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F02-4A4F-B2E4-80F976CF640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F02-4A4F-B2E4-80F976CF640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F02-4A4F-B2E4-80F976CF640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0.804187215216008</c:v>
                  </c:pt>
                  <c:pt idx="2">
                    <c:v>1.019095519848517</c:v>
                  </c:pt>
                  <c:pt idx="3">
                    <c:v>1.343088357453889</c:v>
                  </c:pt>
                  <c:pt idx="4">
                    <c:v>1.2771010288038156</c:v>
                  </c:pt>
                  <c:pt idx="5">
                    <c:v>1.2799866770694959</c:v>
                  </c:pt>
                  <c:pt idx="6">
                    <c:v>1.2234383921928753</c:v>
                  </c:pt>
                  <c:pt idx="7">
                    <c:v>1.1716567984498274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0.804187215216008</c:v>
                  </c:pt>
                  <c:pt idx="2">
                    <c:v>1.019095519848517</c:v>
                  </c:pt>
                  <c:pt idx="3">
                    <c:v>1.343088357453889</c:v>
                  </c:pt>
                  <c:pt idx="4">
                    <c:v>1.2771010288038156</c:v>
                  </c:pt>
                  <c:pt idx="5">
                    <c:v>1.2799866770694959</c:v>
                  </c:pt>
                  <c:pt idx="6">
                    <c:v>1.2234383921928753</c:v>
                  </c:pt>
                  <c:pt idx="7">
                    <c:v>1.1716567984498274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102.00278573148582</c:v>
                </c:pt>
                <c:pt idx="2">
                  <c:v>101.29648531902536</c:v>
                </c:pt>
                <c:pt idx="3">
                  <c:v>100.32748995422698</c:v>
                </c:pt>
                <c:pt idx="4">
                  <c:v>100.14512001978832</c:v>
                </c:pt>
                <c:pt idx="5">
                  <c:v>99.671375163389939</c:v>
                </c:pt>
                <c:pt idx="6">
                  <c:v>99.223690730648457</c:v>
                </c:pt>
                <c:pt idx="7">
                  <c:v>98.911637153119813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02-4A4F-B2E4-80F976CF640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89.5</c:v>
                </c:pt>
                <c:pt idx="1">
                  <c:v>89.5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89.5</c:v>
                </c:pt>
                <c:pt idx="7">
                  <c:v>89.5</c:v>
                </c:pt>
                <c:pt idx="8">
                  <c:v>89.5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0F02-4A4F-B2E4-80F976CF640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0F02-4A4F-B2E4-80F976CF640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70.599999999999994</c:v>
                </c:pt>
                <c:pt idx="1">
                  <c:v>70.599999999999994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70.599999999999994</c:v>
                </c:pt>
                <c:pt idx="5">
                  <c:v>70.599999999999994</c:v>
                </c:pt>
                <c:pt idx="6">
                  <c:v>70.599999999999994</c:v>
                </c:pt>
                <c:pt idx="7">
                  <c:v>70.599999999999994</c:v>
                </c:pt>
                <c:pt idx="8">
                  <c:v>70.599999999999994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0F02-4A4F-B2E4-80F976CF640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129.4</c:v>
                </c:pt>
                <c:pt idx="1">
                  <c:v>129.4</c:v>
                </c:pt>
                <c:pt idx="2">
                  <c:v>129.4</c:v>
                </c:pt>
                <c:pt idx="3">
                  <c:v>129.4</c:v>
                </c:pt>
                <c:pt idx="4">
                  <c:v>129.4</c:v>
                </c:pt>
                <c:pt idx="5">
                  <c:v>129.4</c:v>
                </c:pt>
                <c:pt idx="6">
                  <c:v>129.4</c:v>
                </c:pt>
                <c:pt idx="7">
                  <c:v>129.4</c:v>
                </c:pt>
                <c:pt idx="8">
                  <c:v>129.4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0F02-4A4F-B2E4-80F976CF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2" sqref="D12:I12"/>
    </sheetView>
  </sheetViews>
  <sheetFormatPr baseColWidth="10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2" t="s">
        <v>45</v>
      </c>
      <c r="D3" s="112"/>
      <c r="E3" s="112"/>
      <c r="F3" s="112"/>
      <c r="G3" s="112"/>
      <c r="H3" s="112"/>
      <c r="I3" s="112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81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3" t="s">
        <v>84</v>
      </c>
      <c r="E9" s="114"/>
      <c r="F9" s="114"/>
      <c r="G9" s="114"/>
      <c r="H9" s="114"/>
      <c r="I9" s="115"/>
    </row>
    <row r="10" spans="3:9" ht="20.25" x14ac:dyDescent="0.3">
      <c r="C10" s="65" t="s">
        <v>49</v>
      </c>
      <c r="D10" s="116" t="s">
        <v>82</v>
      </c>
      <c r="E10" s="117"/>
      <c r="F10" s="117"/>
      <c r="G10" s="117"/>
      <c r="H10" s="117"/>
      <c r="I10" s="118"/>
    </row>
    <row r="11" spans="3:9" x14ac:dyDescent="0.2">
      <c r="C11" s="69" t="s">
        <v>50</v>
      </c>
      <c r="D11" s="119"/>
      <c r="E11" s="120"/>
      <c r="F11" s="120"/>
      <c r="G11" s="120"/>
      <c r="H11" s="120"/>
      <c r="I11" s="121"/>
    </row>
    <row r="12" spans="3:9" ht="25.5" customHeight="1" x14ac:dyDescent="0.3">
      <c r="C12" s="65" t="s">
        <v>51</v>
      </c>
      <c r="D12" s="113" t="s">
        <v>104</v>
      </c>
      <c r="E12" s="114"/>
      <c r="F12" s="114"/>
      <c r="G12" s="114"/>
      <c r="H12" s="114"/>
      <c r="I12" s="115"/>
    </row>
    <row r="13" spans="3:9" ht="24.75" customHeight="1" x14ac:dyDescent="0.3">
      <c r="C13" s="65" t="s">
        <v>52</v>
      </c>
      <c r="D13" s="113" t="s">
        <v>83</v>
      </c>
      <c r="E13" s="114"/>
      <c r="F13" s="114"/>
      <c r="G13" s="114"/>
      <c r="H13" s="114"/>
      <c r="I13" s="115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abSelected="1" topLeftCell="A13" workbookViewId="0">
      <selection activeCell="L28" sqref="L28"/>
    </sheetView>
  </sheetViews>
  <sheetFormatPr baseColWidth="10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7" width="13.42578125" style="71" customWidth="1"/>
    <col min="8" max="8" width="13.5703125" style="71" customWidth="1"/>
    <col min="9" max="9" width="13.7109375" style="71" bestFit="1" customWidth="1"/>
    <col min="10" max="16384" width="11.42578125" style="71"/>
  </cols>
  <sheetData>
    <row r="1" spans="1:9" ht="20.25" x14ac:dyDescent="0.3">
      <c r="A1" s="70" t="s">
        <v>43</v>
      </c>
      <c r="B1" s="70"/>
      <c r="C1" s="70"/>
      <c r="D1" s="70"/>
      <c r="E1" s="70"/>
      <c r="F1" s="70"/>
      <c r="G1" s="70"/>
      <c r="H1" s="70"/>
      <c r="I1" s="70"/>
    </row>
    <row r="2" spans="1:9" ht="20.25" x14ac:dyDescent="0.3">
      <c r="A2" s="72" t="s">
        <v>105</v>
      </c>
      <c r="B2" s="70"/>
      <c r="C2" s="70"/>
      <c r="D2" s="70"/>
      <c r="E2" s="70"/>
      <c r="F2" s="70"/>
      <c r="G2" s="70"/>
      <c r="H2" s="70"/>
      <c r="I2" s="70"/>
    </row>
    <row r="3" spans="1:9" ht="20.25" x14ac:dyDescent="0.3">
      <c r="A3" s="70" t="s">
        <v>54</v>
      </c>
      <c r="B3" s="73"/>
      <c r="C3" s="70"/>
      <c r="D3" s="70"/>
      <c r="E3" s="70"/>
      <c r="F3" s="70"/>
      <c r="G3" s="70"/>
      <c r="H3" s="70"/>
      <c r="I3" s="70"/>
    </row>
    <row r="4" spans="1:9" ht="15" x14ac:dyDescent="0.2">
      <c r="A4" s="74" t="s">
        <v>41</v>
      </c>
      <c r="B4" s="74"/>
      <c r="C4" s="74"/>
      <c r="D4" s="74"/>
      <c r="E4" s="74"/>
      <c r="F4" s="74"/>
      <c r="G4" s="74"/>
      <c r="H4" s="74"/>
      <c r="I4" s="74"/>
    </row>
    <row r="5" spans="1:9" ht="15" x14ac:dyDescent="0.2">
      <c r="A5" s="75" t="s">
        <v>85</v>
      </c>
      <c r="B5" s="76"/>
      <c r="C5" s="76"/>
      <c r="D5" s="76"/>
      <c r="E5" s="76"/>
      <c r="F5" s="76"/>
      <c r="G5" s="76"/>
      <c r="H5" s="76"/>
      <c r="I5" s="76"/>
    </row>
    <row r="6" spans="1:9" ht="15" x14ac:dyDescent="0.2">
      <c r="A6" s="74"/>
      <c r="B6" s="76"/>
      <c r="C6" s="76"/>
      <c r="D6" s="74"/>
      <c r="E6" s="74"/>
      <c r="F6" s="74"/>
      <c r="G6" s="74"/>
      <c r="H6" s="74"/>
      <c r="I6" s="74"/>
    </row>
    <row r="7" spans="1:9" ht="15" x14ac:dyDescent="0.2">
      <c r="A7" s="74" t="s">
        <v>42</v>
      </c>
      <c r="B7" s="76"/>
      <c r="C7" s="76"/>
      <c r="D7" s="76"/>
      <c r="E7" s="76"/>
      <c r="F7" s="76"/>
      <c r="G7" s="76"/>
      <c r="H7" s="76"/>
      <c r="I7" s="76"/>
    </row>
    <row r="8" spans="1:9" ht="15" x14ac:dyDescent="0.2">
      <c r="A8" s="75" t="s">
        <v>106</v>
      </c>
      <c r="B8" s="76"/>
      <c r="C8" s="76"/>
      <c r="D8" s="76"/>
      <c r="E8" s="76"/>
      <c r="F8" s="76"/>
      <c r="G8" s="76"/>
      <c r="H8" s="76"/>
      <c r="I8" s="76"/>
    </row>
    <row r="9" spans="1:9" ht="15" x14ac:dyDescent="0.2">
      <c r="A9" s="74"/>
      <c r="B9" s="76"/>
      <c r="C9" s="76"/>
      <c r="D9" s="76"/>
      <c r="E9" s="74"/>
      <c r="F9" s="74"/>
      <c r="G9" s="74"/>
      <c r="H9" s="74"/>
      <c r="I9" s="74"/>
    </row>
    <row r="10" spans="1:9" ht="15" x14ac:dyDescent="0.2">
      <c r="A10" s="74" t="s">
        <v>44</v>
      </c>
      <c r="B10" s="76"/>
      <c r="C10" s="76"/>
      <c r="D10" s="76"/>
      <c r="E10" s="76"/>
      <c r="F10" s="76"/>
      <c r="G10" s="76"/>
      <c r="H10" s="76"/>
      <c r="I10" s="76"/>
    </row>
    <row r="11" spans="1:9" ht="15" x14ac:dyDescent="0.2">
      <c r="A11" s="75" t="s">
        <v>107</v>
      </c>
      <c r="B11" s="76"/>
      <c r="C11" s="76"/>
      <c r="D11" s="76"/>
      <c r="E11" s="76"/>
      <c r="F11" s="76"/>
      <c r="G11" s="76"/>
      <c r="H11" s="76"/>
      <c r="I11" s="76"/>
    </row>
    <row r="12" spans="1:9" ht="15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15" x14ac:dyDescent="0.2">
      <c r="A13" s="74" t="s">
        <v>35</v>
      </c>
      <c r="B13" s="74"/>
      <c r="C13" s="74"/>
      <c r="D13" s="74"/>
      <c r="E13" s="74"/>
      <c r="F13" s="74"/>
      <c r="G13" s="74"/>
      <c r="H13" s="74"/>
      <c r="I13" s="74"/>
    </row>
    <row r="14" spans="1:9" ht="15" x14ac:dyDescent="0.2">
      <c r="A14" s="77"/>
      <c r="B14" s="78" t="s">
        <v>32</v>
      </c>
      <c r="C14" s="78"/>
      <c r="D14" s="78"/>
      <c r="E14" s="74"/>
      <c r="F14" s="74"/>
      <c r="G14" s="74"/>
      <c r="H14" s="74"/>
      <c r="I14" s="74"/>
    </row>
    <row r="15" spans="1:9" ht="15" x14ac:dyDescent="0.2">
      <c r="A15" s="77"/>
      <c r="B15" s="78" t="s">
        <v>34</v>
      </c>
      <c r="C15" s="79"/>
      <c r="D15" s="80"/>
      <c r="E15" s="74"/>
      <c r="F15" s="74"/>
      <c r="G15" s="74"/>
      <c r="H15" s="74"/>
      <c r="I15" s="76"/>
    </row>
    <row r="16" spans="1:9" ht="15" x14ac:dyDescent="0.2">
      <c r="A16" s="77" t="s">
        <v>86</v>
      </c>
      <c r="B16" s="81" t="s">
        <v>33</v>
      </c>
      <c r="C16" s="82"/>
      <c r="D16" s="83"/>
      <c r="E16" s="74"/>
      <c r="F16" s="74"/>
      <c r="G16" s="74"/>
      <c r="H16" s="74"/>
      <c r="I16" s="74"/>
    </row>
    <row r="17" spans="1:9" ht="15" x14ac:dyDescent="0.2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5" x14ac:dyDescent="0.2">
      <c r="A18" s="74" t="s">
        <v>37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">
      <c r="A19" s="77"/>
      <c r="B19" s="78" t="s">
        <v>36</v>
      </c>
      <c r="C19" s="74"/>
      <c r="D19" s="74"/>
      <c r="E19" s="74"/>
      <c r="F19" s="74"/>
      <c r="G19" s="74"/>
      <c r="H19" s="74"/>
      <c r="I19" s="74"/>
    </row>
    <row r="20" spans="1:9" ht="15" x14ac:dyDescent="0.2">
      <c r="A20" s="77"/>
      <c r="B20" s="78" t="s">
        <v>39</v>
      </c>
      <c r="C20" s="74"/>
      <c r="D20" s="74"/>
      <c r="E20" s="74"/>
      <c r="F20" s="74"/>
      <c r="G20" s="74"/>
      <c r="H20" s="74"/>
      <c r="I20" s="74"/>
    </row>
    <row r="21" spans="1:9" ht="15" x14ac:dyDescent="0.2">
      <c r="A21" s="77"/>
      <c r="B21" s="78" t="s">
        <v>38</v>
      </c>
      <c r="C21" s="74"/>
      <c r="D21" s="74"/>
      <c r="E21" s="74"/>
      <c r="F21" s="74"/>
      <c r="G21" s="74"/>
      <c r="H21" s="74"/>
      <c r="I21" s="74"/>
    </row>
    <row r="22" spans="1:9" ht="15" x14ac:dyDescent="0.2">
      <c r="A22" s="77" t="s">
        <v>87</v>
      </c>
      <c r="B22" s="78" t="s">
        <v>40</v>
      </c>
      <c r="C22" s="74"/>
      <c r="D22" s="74"/>
      <c r="E22" s="74"/>
      <c r="F22" s="74"/>
      <c r="G22" s="74"/>
      <c r="H22" s="74"/>
      <c r="I22" s="74"/>
    </row>
    <row r="23" spans="1:9" ht="15" x14ac:dyDescent="0.2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5" x14ac:dyDescent="0.2">
      <c r="A24" s="74" t="s">
        <v>55</v>
      </c>
      <c r="B24" s="74"/>
      <c r="C24" s="74"/>
      <c r="D24" s="74"/>
      <c r="E24" s="74"/>
      <c r="F24" s="74"/>
      <c r="G24" s="74"/>
      <c r="H24" s="74"/>
      <c r="I24" s="74"/>
    </row>
    <row r="25" spans="1:9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  <c r="H25" s="78" t="s">
        <v>110</v>
      </c>
      <c r="I25" s="78" t="s">
        <v>111</v>
      </c>
    </row>
    <row r="26" spans="1:9" ht="15" x14ac:dyDescent="0.2">
      <c r="A26" s="78" t="s">
        <v>63</v>
      </c>
      <c r="B26" s="75" t="s">
        <v>88</v>
      </c>
      <c r="C26" s="75"/>
      <c r="D26" s="75"/>
      <c r="E26" s="75"/>
      <c r="F26" s="75"/>
      <c r="G26" s="75"/>
      <c r="H26" s="75"/>
      <c r="I26" s="75"/>
    </row>
    <row r="27" spans="1:9" ht="15" x14ac:dyDescent="0.2">
      <c r="A27" s="78" t="s">
        <v>64</v>
      </c>
      <c r="B27" s="75" t="s">
        <v>89</v>
      </c>
      <c r="C27" s="75" t="s">
        <v>112</v>
      </c>
      <c r="D27" s="75" t="s">
        <v>113</v>
      </c>
      <c r="E27" s="75" t="s">
        <v>114</v>
      </c>
      <c r="F27" s="75" t="s">
        <v>115</v>
      </c>
      <c r="G27" s="75" t="s">
        <v>116</v>
      </c>
      <c r="H27" s="75" t="s">
        <v>117</v>
      </c>
      <c r="I27" s="75" t="s">
        <v>118</v>
      </c>
    </row>
    <row r="28" spans="1:9" ht="15" x14ac:dyDescent="0.2">
      <c r="A28" s="78" t="s">
        <v>65</v>
      </c>
      <c r="B28" s="75" t="s">
        <v>90</v>
      </c>
      <c r="C28" s="75"/>
      <c r="D28" s="75"/>
      <c r="E28" s="75"/>
      <c r="F28" s="75"/>
      <c r="G28" s="75"/>
      <c r="H28" s="75"/>
      <c r="I28" s="75"/>
    </row>
    <row r="29" spans="1:9" ht="15" x14ac:dyDescent="0.2">
      <c r="A29" s="78" t="s">
        <v>66</v>
      </c>
      <c r="B29" s="75" t="s">
        <v>90</v>
      </c>
      <c r="C29" s="75"/>
      <c r="D29" s="75"/>
      <c r="E29" s="75"/>
      <c r="F29" s="75"/>
      <c r="G29" s="75"/>
      <c r="H29" s="75"/>
      <c r="I29" s="75"/>
    </row>
    <row r="30" spans="1:9" ht="15.75" x14ac:dyDescent="0.25">
      <c r="A30" s="78" t="s">
        <v>67</v>
      </c>
      <c r="B30" s="75" t="s">
        <v>91</v>
      </c>
      <c r="C30" s="75" t="s">
        <v>91</v>
      </c>
      <c r="D30" s="75" t="s">
        <v>91</v>
      </c>
      <c r="E30" s="75" t="s">
        <v>91</v>
      </c>
      <c r="F30" s="75" t="s">
        <v>91</v>
      </c>
      <c r="G30" s="75" t="s">
        <v>91</v>
      </c>
      <c r="H30" s="75" t="s">
        <v>91</v>
      </c>
      <c r="I30" s="75" t="s">
        <v>91</v>
      </c>
    </row>
    <row r="31" spans="1:9" ht="15.75" thickBot="1" x14ac:dyDescent="0.25">
      <c r="A31" s="85" t="s">
        <v>68</v>
      </c>
      <c r="B31" s="86" t="s">
        <v>91</v>
      </c>
      <c r="C31" s="86" t="s">
        <v>91</v>
      </c>
      <c r="D31" s="86" t="s">
        <v>91</v>
      </c>
      <c r="E31" s="86" t="s">
        <v>91</v>
      </c>
      <c r="F31" s="75" t="s">
        <v>91</v>
      </c>
      <c r="G31" s="75" t="s">
        <v>91</v>
      </c>
      <c r="H31" s="86" t="s">
        <v>91</v>
      </c>
      <c r="I31" s="86" t="s">
        <v>91</v>
      </c>
    </row>
    <row r="32" spans="1:9" ht="15" x14ac:dyDescent="0.2">
      <c r="A32" s="87" t="s">
        <v>69</v>
      </c>
      <c r="B32" s="88"/>
      <c r="C32" s="88"/>
      <c r="D32" s="88"/>
      <c r="E32" s="88"/>
      <c r="F32" s="88"/>
      <c r="G32" s="88"/>
      <c r="H32" s="88"/>
      <c r="I32" s="89"/>
    </row>
    <row r="33" spans="1:9" ht="15" x14ac:dyDescent="0.2">
      <c r="A33" s="90" t="s">
        <v>70</v>
      </c>
      <c r="B33" s="75" t="s">
        <v>92</v>
      </c>
      <c r="C33" s="75"/>
      <c r="D33" s="75"/>
      <c r="E33" s="75"/>
      <c r="F33" s="75"/>
      <c r="G33" s="75"/>
      <c r="H33" s="75"/>
      <c r="I33" s="91"/>
    </row>
    <row r="34" spans="1:9" ht="15" x14ac:dyDescent="0.2">
      <c r="A34" s="90" t="s">
        <v>71</v>
      </c>
      <c r="B34" s="75" t="s">
        <v>93</v>
      </c>
      <c r="C34" s="75"/>
      <c r="D34" s="75"/>
      <c r="E34" s="75"/>
      <c r="F34" s="75"/>
      <c r="G34" s="75"/>
      <c r="H34" s="75"/>
      <c r="I34" s="91"/>
    </row>
    <row r="35" spans="1:9" ht="15.75" thickBot="1" x14ac:dyDescent="0.25">
      <c r="A35" s="92" t="s">
        <v>72</v>
      </c>
      <c r="B35" s="93" t="s">
        <v>94</v>
      </c>
      <c r="C35" s="93"/>
      <c r="D35" s="93"/>
      <c r="E35" s="93"/>
      <c r="F35" s="93"/>
      <c r="G35" s="93"/>
      <c r="H35" s="93"/>
      <c r="I35" s="94"/>
    </row>
    <row r="36" spans="1:9" ht="15" x14ac:dyDescent="0.2">
      <c r="A36" s="95" t="s">
        <v>73</v>
      </c>
      <c r="B36" s="95"/>
      <c r="C36" s="95"/>
      <c r="D36" s="95"/>
      <c r="E36" s="95"/>
      <c r="F36" s="95"/>
      <c r="G36" s="95"/>
      <c r="H36" s="95"/>
      <c r="I36" s="95"/>
    </row>
    <row r="37" spans="1:9" ht="18" x14ac:dyDescent="0.2">
      <c r="A37" s="78" t="s">
        <v>74</v>
      </c>
      <c r="B37" s="75" t="s">
        <v>96</v>
      </c>
      <c r="C37" s="75"/>
      <c r="D37" s="75"/>
      <c r="E37" s="75"/>
      <c r="F37" s="75"/>
      <c r="G37" s="75"/>
      <c r="H37" s="75"/>
      <c r="I37" s="75"/>
    </row>
    <row r="38" spans="1:9" ht="15" x14ac:dyDescent="0.2">
      <c r="A38" s="78" t="s">
        <v>31</v>
      </c>
      <c r="B38" s="75" t="s">
        <v>96</v>
      </c>
      <c r="C38" s="75"/>
      <c r="D38" s="75"/>
      <c r="E38" s="75"/>
      <c r="F38" s="75"/>
      <c r="G38" s="75"/>
      <c r="H38" s="75"/>
      <c r="I38" s="75"/>
    </row>
    <row r="39" spans="1:9" ht="15" x14ac:dyDescent="0.2">
      <c r="A39" s="78" t="s">
        <v>75</v>
      </c>
      <c r="B39" s="75" t="s">
        <v>96</v>
      </c>
      <c r="C39" s="75"/>
      <c r="D39" s="75"/>
      <c r="E39" s="75"/>
      <c r="F39" s="75"/>
      <c r="G39" s="75"/>
      <c r="H39" s="75"/>
      <c r="I39" s="75"/>
    </row>
    <row r="40" spans="1:9" ht="15" x14ac:dyDescent="0.2">
      <c r="A40" s="78" t="s">
        <v>76</v>
      </c>
      <c r="B40" s="75" t="s">
        <v>95</v>
      </c>
      <c r="C40" s="75"/>
      <c r="D40" s="75"/>
      <c r="E40" s="75"/>
      <c r="F40" s="75"/>
      <c r="G40" s="75"/>
      <c r="H40" s="75"/>
      <c r="I40" s="75"/>
    </row>
    <row r="41" spans="1:9" ht="29.25" customHeight="1" x14ac:dyDescent="0.2">
      <c r="A41" s="78" t="s">
        <v>77</v>
      </c>
      <c r="B41" s="123" t="s">
        <v>97</v>
      </c>
      <c r="C41" s="124"/>
      <c r="D41" s="124"/>
      <c r="E41" s="124"/>
      <c r="F41" s="124"/>
      <c r="G41" s="124"/>
      <c r="H41" s="124"/>
      <c r="I41" s="125"/>
    </row>
    <row r="42" spans="1:9" ht="15" x14ac:dyDescent="0.2">
      <c r="A42" s="74"/>
      <c r="B42" s="74"/>
      <c r="C42" s="74"/>
      <c r="D42" s="74"/>
      <c r="E42" s="74"/>
      <c r="F42" s="74"/>
      <c r="G42" s="74"/>
      <c r="H42" s="74"/>
      <c r="I42" s="74"/>
    </row>
    <row r="43" spans="1:9" ht="15" x14ac:dyDescent="0.2">
      <c r="A43" s="122" t="s">
        <v>78</v>
      </c>
      <c r="B43" s="122"/>
      <c r="C43" s="122"/>
      <c r="D43" s="122"/>
      <c r="E43" s="122"/>
      <c r="F43" s="122"/>
      <c r="G43" s="122"/>
      <c r="H43" s="122"/>
      <c r="I43" s="122"/>
    </row>
  </sheetData>
  <mergeCells count="2">
    <mergeCell ref="A43:I43"/>
    <mergeCell ref="B41:I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I39" sqref="I39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31" t="s">
        <v>103</v>
      </c>
      <c r="D1" s="132"/>
      <c r="E1" s="132"/>
      <c r="F1" s="132"/>
      <c r="G1" s="132"/>
      <c r="H1" s="132"/>
      <c r="I1" s="132"/>
      <c r="J1" s="132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10.5</v>
      </c>
      <c r="C3" s="18" t="s">
        <v>25</v>
      </c>
      <c r="D3" s="17"/>
      <c r="E3" s="7">
        <v>29.4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3" t="s">
        <v>21</v>
      </c>
      <c r="C7" s="134"/>
      <c r="D7" s="134"/>
      <c r="E7" s="134"/>
      <c r="F7" s="134"/>
      <c r="G7" s="134"/>
      <c r="H7" s="134"/>
      <c r="I7" s="135"/>
      <c r="J7" s="136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 s="107">
        <v>130.05000000000001</v>
      </c>
      <c r="C8" s="107">
        <v>135.83000000000001</v>
      </c>
      <c r="D8" s="107">
        <v>138.91999999999999</v>
      </c>
      <c r="E8" s="108">
        <v>140.06</v>
      </c>
      <c r="F8" s="108">
        <v>137.13</v>
      </c>
      <c r="G8" s="108">
        <v>139.19</v>
      </c>
      <c r="H8" s="108">
        <v>134.36000000000001</v>
      </c>
      <c r="I8" s="108">
        <v>138.74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 s="107">
        <v>132.72999999999999</v>
      </c>
      <c r="C9" s="107">
        <v>133.44</v>
      </c>
      <c r="D9" s="107">
        <v>132.02000000000001</v>
      </c>
      <c r="E9" s="108">
        <v>131.59</v>
      </c>
      <c r="F9" s="108">
        <v>133.26</v>
      </c>
      <c r="G9" s="108">
        <v>132.38</v>
      </c>
      <c r="H9" s="108">
        <v>132.1</v>
      </c>
      <c r="I9" s="108">
        <v>129.72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 s="109">
        <v>100.19</v>
      </c>
      <c r="C10" s="109">
        <v>101.19</v>
      </c>
      <c r="D10" s="109">
        <v>98.16</v>
      </c>
      <c r="E10" s="110">
        <v>95.67</v>
      </c>
      <c r="F10" s="110">
        <v>95.74</v>
      </c>
      <c r="G10" s="110">
        <v>97.4</v>
      </c>
      <c r="H10" s="110">
        <v>99.21</v>
      </c>
      <c r="I10" s="110">
        <v>97.78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 s="109">
        <v>153.58000000000001</v>
      </c>
      <c r="C11" s="109">
        <v>151.19999999999999</v>
      </c>
      <c r="D11" s="109">
        <v>151.47</v>
      </c>
      <c r="E11" s="110">
        <v>153.51</v>
      </c>
      <c r="F11" s="110">
        <v>145.83000000000001</v>
      </c>
      <c r="G11" s="110">
        <v>153.66</v>
      </c>
      <c r="H11" s="110">
        <v>146.72</v>
      </c>
      <c r="I11" s="110">
        <v>147.43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 s="110">
        <v>188.18</v>
      </c>
      <c r="C12" s="110">
        <v>189.29</v>
      </c>
      <c r="D12" s="110">
        <v>186.78</v>
      </c>
      <c r="E12" s="110">
        <v>189.47</v>
      </c>
      <c r="F12" s="110">
        <v>186.95</v>
      </c>
      <c r="G12" s="110">
        <v>191.06</v>
      </c>
      <c r="H12" s="110">
        <v>180.75</v>
      </c>
      <c r="I12" s="110">
        <v>191.95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 s="110">
        <v>152.99</v>
      </c>
      <c r="C13" s="110">
        <v>152.93</v>
      </c>
      <c r="D13" s="110">
        <v>150.85</v>
      </c>
      <c r="E13" s="110">
        <v>139.26</v>
      </c>
      <c r="F13" s="110">
        <v>149.06</v>
      </c>
      <c r="G13" s="110">
        <v>152.11000000000001</v>
      </c>
      <c r="H13" s="110">
        <v>149.34</v>
      </c>
      <c r="I13" s="110">
        <v>147.47999999999999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 s="110">
        <v>74.69</v>
      </c>
      <c r="C14" s="110">
        <v>77.599999999999994</v>
      </c>
      <c r="D14" s="110">
        <v>75.680000000000007</v>
      </c>
      <c r="E14" s="110">
        <v>80.36</v>
      </c>
      <c r="F14" s="110">
        <v>69.47</v>
      </c>
      <c r="G14" s="110">
        <v>74.84</v>
      </c>
      <c r="H14" s="110">
        <v>74.88</v>
      </c>
      <c r="I14" s="110">
        <v>74.36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 s="110">
        <v>188.48</v>
      </c>
      <c r="C15" s="110">
        <v>195.94</v>
      </c>
      <c r="D15" s="110">
        <v>194.22</v>
      </c>
      <c r="E15" s="110">
        <v>196.6</v>
      </c>
      <c r="F15" s="110">
        <v>191.03</v>
      </c>
      <c r="G15" s="110">
        <v>191.32</v>
      </c>
      <c r="H15" s="110">
        <v>184.22</v>
      </c>
      <c r="I15" s="110">
        <v>188.08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 s="110">
        <v>111.29</v>
      </c>
      <c r="C16" s="110">
        <v>111.81</v>
      </c>
      <c r="D16" s="110">
        <v>111.75</v>
      </c>
      <c r="E16" s="110">
        <v>113.29</v>
      </c>
      <c r="F16" s="110">
        <v>114.32</v>
      </c>
      <c r="G16" s="110">
        <v>105.99</v>
      </c>
      <c r="H16" s="110">
        <v>112.97</v>
      </c>
      <c r="I16" s="110">
        <v>110.47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 s="110">
        <v>156.28</v>
      </c>
      <c r="C17" s="110">
        <v>152.1</v>
      </c>
      <c r="D17" s="110">
        <v>150.47999999999999</v>
      </c>
      <c r="E17" s="110">
        <v>150.84</v>
      </c>
      <c r="F17" s="110">
        <v>154.47</v>
      </c>
      <c r="G17" s="110">
        <v>158.26</v>
      </c>
      <c r="H17" s="110">
        <v>152.26</v>
      </c>
      <c r="I17" s="110">
        <v>157.41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0">
        <v>268.76</v>
      </c>
      <c r="C18" s="110">
        <v>264.33</v>
      </c>
      <c r="D18" s="110">
        <v>280.89999999999998</v>
      </c>
      <c r="E18" s="110">
        <v>251.72</v>
      </c>
      <c r="F18" s="110">
        <v>255.99</v>
      </c>
      <c r="G18" s="110">
        <v>257.11</v>
      </c>
      <c r="H18" s="110">
        <v>258.91000000000003</v>
      </c>
      <c r="I18" s="110">
        <v>262.58999999999997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0">
        <v>104.06</v>
      </c>
      <c r="C19" s="110">
        <v>106.93</v>
      </c>
      <c r="D19" s="110">
        <v>105.39</v>
      </c>
      <c r="E19" s="110">
        <v>102.86</v>
      </c>
      <c r="F19" s="110">
        <v>106.86</v>
      </c>
      <c r="G19" s="110">
        <v>108.55</v>
      </c>
      <c r="H19" s="110">
        <v>102.9</v>
      </c>
      <c r="I19" s="110">
        <v>103.61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0">
        <v>186.61</v>
      </c>
      <c r="C20" s="110">
        <v>182.92</v>
      </c>
      <c r="D20" s="110">
        <v>181.96</v>
      </c>
      <c r="E20" s="110">
        <v>184.39</v>
      </c>
      <c r="F20" s="110">
        <v>176.47</v>
      </c>
      <c r="G20" s="110">
        <v>174.27</v>
      </c>
      <c r="H20" s="110">
        <v>172.76</v>
      </c>
      <c r="I20" s="110">
        <v>170.86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0">
        <v>78.48</v>
      </c>
      <c r="C21" s="110">
        <v>80.05</v>
      </c>
      <c r="D21" s="110">
        <v>80.400000000000006</v>
      </c>
      <c r="E21" s="110">
        <v>78.31</v>
      </c>
      <c r="F21" s="110">
        <v>76.209999999999994</v>
      </c>
      <c r="G21" s="110">
        <v>78.61</v>
      </c>
      <c r="H21" s="110">
        <v>80.650000000000006</v>
      </c>
      <c r="I21" s="110">
        <v>76.45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0">
        <v>232.43</v>
      </c>
      <c r="C22" s="110">
        <v>239.55</v>
      </c>
      <c r="D22" s="110">
        <v>231.65</v>
      </c>
      <c r="E22" s="110">
        <v>231.28</v>
      </c>
      <c r="F22" s="110">
        <v>224.34</v>
      </c>
      <c r="G22" s="110">
        <v>220.79</v>
      </c>
      <c r="H22" s="110">
        <v>218.27</v>
      </c>
      <c r="I22" s="110">
        <v>221.36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0">
        <v>595.51</v>
      </c>
      <c r="C23" s="110">
        <v>618.96</v>
      </c>
      <c r="D23" s="110">
        <v>614.95000000000005</v>
      </c>
      <c r="E23" s="110">
        <v>581.41</v>
      </c>
      <c r="F23" s="110">
        <v>619.92999999999995</v>
      </c>
      <c r="G23" s="110">
        <v>556.77</v>
      </c>
      <c r="H23" s="110">
        <v>616.91</v>
      </c>
      <c r="I23" s="110">
        <v>591.54999999999995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0">
        <v>210.22</v>
      </c>
      <c r="C24" s="110">
        <v>210.58</v>
      </c>
      <c r="D24" s="110">
        <v>203.72</v>
      </c>
      <c r="E24" s="110">
        <v>204.03</v>
      </c>
      <c r="F24" s="110">
        <v>203.65</v>
      </c>
      <c r="G24" s="110">
        <v>201.49</v>
      </c>
      <c r="H24" s="110">
        <v>203.12</v>
      </c>
      <c r="I24" s="110">
        <v>205.1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0">
        <v>51.39</v>
      </c>
      <c r="C25" s="110">
        <v>51.72</v>
      </c>
      <c r="D25" s="110">
        <v>51.62</v>
      </c>
      <c r="E25" s="110">
        <v>53.12</v>
      </c>
      <c r="F25" s="110">
        <v>52.48</v>
      </c>
      <c r="G25" s="110">
        <v>50.79</v>
      </c>
      <c r="H25" s="110">
        <v>51.34</v>
      </c>
      <c r="I25" s="110">
        <v>50.5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0">
        <v>148.02000000000001</v>
      </c>
      <c r="C26" s="110">
        <v>152.82</v>
      </c>
      <c r="D26" s="110">
        <v>151.54</v>
      </c>
      <c r="E26" s="110">
        <v>148.76</v>
      </c>
      <c r="F26" s="110">
        <v>144.4</v>
      </c>
      <c r="G26" s="110">
        <v>146.08000000000001</v>
      </c>
      <c r="H26" s="110">
        <v>140.97999999999999</v>
      </c>
      <c r="I26" s="110">
        <v>146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0">
        <v>131.12</v>
      </c>
      <c r="C27" s="110">
        <v>136.69</v>
      </c>
      <c r="D27" s="110">
        <v>135.09</v>
      </c>
      <c r="E27" s="110">
        <v>130.51</v>
      </c>
      <c r="F27" s="110">
        <v>134.5</v>
      </c>
      <c r="G27" s="110">
        <v>134.28</v>
      </c>
      <c r="H27" s="110">
        <v>134.9</v>
      </c>
      <c r="I27" s="110">
        <v>134.38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 s="110">
        <v>131.1</v>
      </c>
      <c r="C28" s="110">
        <v>141.12</v>
      </c>
      <c r="D28" s="110">
        <v>146.53</v>
      </c>
      <c r="E28" s="110">
        <v>142.9</v>
      </c>
      <c r="F28" s="110">
        <v>142.22</v>
      </c>
      <c r="G28" s="110">
        <v>146.35</v>
      </c>
      <c r="H28" s="110">
        <v>144.69</v>
      </c>
      <c r="I28" s="110">
        <v>141.19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 s="110">
        <v>88.47</v>
      </c>
      <c r="C29" s="110">
        <v>91.81</v>
      </c>
      <c r="D29" s="110">
        <v>92.35</v>
      </c>
      <c r="E29" s="110">
        <v>91.72</v>
      </c>
      <c r="F29" s="110">
        <v>91.06</v>
      </c>
      <c r="G29" s="110">
        <v>90.32</v>
      </c>
      <c r="H29" s="110">
        <v>92.87</v>
      </c>
      <c r="I29" s="110">
        <v>90.97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 s="110">
        <v>243.27</v>
      </c>
      <c r="C30" s="110">
        <v>237.06</v>
      </c>
      <c r="D30" s="110">
        <v>234.21</v>
      </c>
      <c r="E30" s="110">
        <v>223.46</v>
      </c>
      <c r="F30" s="110">
        <v>229.61</v>
      </c>
      <c r="G30" s="110">
        <v>225.88</v>
      </c>
      <c r="H30" s="110">
        <v>229.85</v>
      </c>
      <c r="I30" s="110">
        <v>226.78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x14ac:dyDescent="0.2">
      <c r="A31" s="30">
        <v>24</v>
      </c>
      <c r="B31" s="110">
        <v>70.790000000000006</v>
      </c>
      <c r="C31" s="110">
        <v>73.209999999999994</v>
      </c>
      <c r="D31" s="110">
        <v>72.430000000000007</v>
      </c>
      <c r="E31" s="110">
        <v>73.06</v>
      </c>
      <c r="F31" s="110">
        <v>75.260000000000005</v>
      </c>
      <c r="G31" s="110">
        <v>67.8</v>
      </c>
      <c r="H31" s="110">
        <v>67.98</v>
      </c>
      <c r="I31" s="110">
        <v>69.86</v>
      </c>
      <c r="J31" s="59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30">
        <v>25</v>
      </c>
      <c r="B32" s="110">
        <v>228.62</v>
      </c>
      <c r="C32" s="110">
        <v>236.09</v>
      </c>
      <c r="D32" s="110">
        <v>230.58</v>
      </c>
      <c r="E32" s="110">
        <v>236.56</v>
      </c>
      <c r="F32" s="110">
        <v>229.87</v>
      </c>
      <c r="G32" s="110">
        <v>234.8</v>
      </c>
      <c r="H32" s="110">
        <v>228.26</v>
      </c>
      <c r="I32" s="110">
        <v>223.57</v>
      </c>
      <c r="J32" s="60"/>
      <c r="K32" s="24"/>
      <c r="L32" s="24"/>
      <c r="M32" s="24"/>
      <c r="N32" s="24"/>
      <c r="O32" s="24"/>
      <c r="P32" s="24"/>
      <c r="Q32" s="24"/>
      <c r="R32" s="24"/>
    </row>
    <row r="33" spans="1:18" x14ac:dyDescent="0.2">
      <c r="A33" s="30">
        <v>26</v>
      </c>
      <c r="B33" s="110">
        <v>196.22</v>
      </c>
      <c r="C33" s="110">
        <v>200.5</v>
      </c>
      <c r="D33" s="110">
        <v>199.85</v>
      </c>
      <c r="E33" s="110">
        <v>192.76</v>
      </c>
      <c r="F33" s="110">
        <v>194.26</v>
      </c>
      <c r="G33" s="110">
        <v>196.62</v>
      </c>
      <c r="H33" s="110">
        <v>191.92</v>
      </c>
      <c r="I33" s="110">
        <v>178.94</v>
      </c>
      <c r="J33" s="60"/>
      <c r="K33" s="24"/>
      <c r="L33" s="24"/>
      <c r="M33" s="24"/>
      <c r="N33" s="24"/>
      <c r="O33" s="24"/>
      <c r="P33" s="24"/>
      <c r="Q33" s="24"/>
      <c r="R33" s="24"/>
    </row>
    <row r="34" spans="1:18" x14ac:dyDescent="0.2">
      <c r="A34" s="30">
        <v>27</v>
      </c>
      <c r="B34" s="110">
        <v>199.21</v>
      </c>
      <c r="C34" s="110">
        <v>205.35</v>
      </c>
      <c r="D34" s="110">
        <v>201.77</v>
      </c>
      <c r="E34" s="110">
        <v>197.35</v>
      </c>
      <c r="F34" s="110">
        <v>201.76</v>
      </c>
      <c r="G34" s="110">
        <v>197.67</v>
      </c>
      <c r="H34" s="110">
        <v>190.52</v>
      </c>
      <c r="I34" s="110">
        <v>190.77</v>
      </c>
      <c r="J34" s="60"/>
      <c r="K34" s="24"/>
      <c r="L34" s="24"/>
      <c r="M34" s="24"/>
      <c r="N34" s="24"/>
      <c r="O34" s="24"/>
      <c r="P34" s="24"/>
      <c r="Q34" s="24"/>
      <c r="R34" s="24"/>
    </row>
    <row r="35" spans="1:18" x14ac:dyDescent="0.2">
      <c r="A35" s="30">
        <v>28</v>
      </c>
      <c r="B35" s="110">
        <v>107.91</v>
      </c>
      <c r="C35" s="110">
        <v>115.77</v>
      </c>
      <c r="D35" s="110">
        <v>111.92</v>
      </c>
      <c r="E35" s="110">
        <v>114.06</v>
      </c>
      <c r="F35" s="110">
        <v>115.48</v>
      </c>
      <c r="G35" s="110">
        <v>112.55</v>
      </c>
      <c r="H35" s="110">
        <v>113.12</v>
      </c>
      <c r="I35" s="110">
        <v>112.39</v>
      </c>
      <c r="J35" s="60"/>
      <c r="K35" s="24"/>
      <c r="L35" s="24"/>
      <c r="M35" s="24"/>
      <c r="N35" s="24"/>
      <c r="O35" s="24"/>
      <c r="P35" s="24"/>
      <c r="Q35" s="24"/>
      <c r="R35" s="24"/>
    </row>
    <row r="36" spans="1:18" x14ac:dyDescent="0.2">
      <c r="A36" s="30">
        <v>29</v>
      </c>
      <c r="B36" s="110">
        <v>116.33</v>
      </c>
      <c r="C36" s="110">
        <v>118.91</v>
      </c>
      <c r="D36" s="110">
        <v>115.35</v>
      </c>
      <c r="E36" s="110">
        <v>116.96</v>
      </c>
      <c r="F36" s="110">
        <v>117.93</v>
      </c>
      <c r="G36" s="110">
        <v>117.2</v>
      </c>
      <c r="H36" s="110">
        <v>115.81</v>
      </c>
      <c r="I36" s="111">
        <v>117.45</v>
      </c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110">
        <v>164.22</v>
      </c>
      <c r="C37" s="110">
        <v>168.66</v>
      </c>
      <c r="D37" s="110">
        <v>170.83</v>
      </c>
      <c r="E37" s="110">
        <v>167.78</v>
      </c>
      <c r="F37" s="110">
        <v>171.78</v>
      </c>
      <c r="G37" s="110">
        <v>163.58000000000001</v>
      </c>
      <c r="H37" s="110">
        <v>168.29</v>
      </c>
      <c r="I37" s="110">
        <v>166.76</v>
      </c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26" t="s">
        <v>30</v>
      </c>
      <c r="L40" s="127"/>
      <c r="M40" s="127"/>
      <c r="N40" s="127"/>
      <c r="O40" s="127"/>
      <c r="P40" s="127"/>
      <c r="Q40" s="127"/>
      <c r="R40" s="127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7" t="s">
        <v>26</v>
      </c>
      <c r="C61" s="138"/>
      <c r="D61" s="138"/>
      <c r="E61" s="138"/>
      <c r="F61" s="138"/>
      <c r="G61" s="138"/>
      <c r="H61" s="138"/>
      <c r="I61" s="138"/>
      <c r="J61" s="138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104.44444444444446</v>
      </c>
      <c r="D64" s="25">
        <f t="shared" ref="D64:D73" si="2">IF((B8&lt;&gt;0)*ISNUMBER(D8),100*(D8/B8),"")</f>
        <v>106.82045367166472</v>
      </c>
      <c r="E64" s="25">
        <f t="shared" ref="E64:E73" si="3">IF((B8&lt;&gt;0)*ISNUMBER(E8),100*(E8/B8),"")</f>
        <v>107.69703960015377</v>
      </c>
      <c r="F64" s="25">
        <f t="shared" ref="F64:F73" si="4">IF((B8&lt;&gt;0)*ISNUMBER(F8),100*(F8/B8),"")</f>
        <v>105.44405997693194</v>
      </c>
      <c r="G64" s="25">
        <f t="shared" ref="G64:G73" si="5">IF((B8&lt;&gt;0)*ISNUMBER(G8),100*(G8/B8),"")</f>
        <v>107.02806612841214</v>
      </c>
      <c r="H64" s="25">
        <f t="shared" ref="H64:H73" si="6">IF((B8&lt;&gt;0)*ISNUMBER(H8),100*(H8/B8),"")</f>
        <v>103.31410995770858</v>
      </c>
      <c r="I64" s="25">
        <f t="shared" ref="I64:I73" si="7">IF((B8&lt;&gt;0)*ISNUMBER(I8),100*(I8/B8),"")</f>
        <v>106.68204536716648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100.53492051533188</v>
      </c>
      <c r="D65" s="25">
        <f t="shared" si="2"/>
        <v>99.465079484668138</v>
      </c>
      <c r="E65" s="25">
        <f t="shared" si="3"/>
        <v>99.141113538762909</v>
      </c>
      <c r="F65" s="25">
        <f t="shared" si="4"/>
        <v>100.3993068635576</v>
      </c>
      <c r="G65" s="25">
        <f t="shared" si="5"/>
        <v>99.736306788216694</v>
      </c>
      <c r="H65" s="25">
        <f t="shared" si="6"/>
        <v>99.525352218790033</v>
      </c>
      <c r="I65" s="25">
        <f t="shared" si="7"/>
        <v>97.732238378663467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100.99810360315399</v>
      </c>
      <c r="D66" s="25">
        <f t="shared" si="2"/>
        <v>97.973849685597358</v>
      </c>
      <c r="E66" s="25">
        <f t="shared" si="3"/>
        <v>95.48857171374388</v>
      </c>
      <c r="F66" s="25">
        <f t="shared" si="4"/>
        <v>95.558438965964669</v>
      </c>
      <c r="G66" s="25">
        <f t="shared" si="5"/>
        <v>97.21529094720033</v>
      </c>
      <c r="H66" s="25">
        <f t="shared" si="6"/>
        <v>99.021858468909073</v>
      </c>
      <c r="I66" s="25">
        <f t="shared" si="7"/>
        <v>97.594570316398844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98.45031905195988</v>
      </c>
      <c r="D67" s="25">
        <f t="shared" si="2"/>
        <v>98.626123193124087</v>
      </c>
      <c r="E67" s="25">
        <f t="shared" si="3"/>
        <v>99.954421148587045</v>
      </c>
      <c r="F67" s="25">
        <f t="shared" si="4"/>
        <v>94.953770022138301</v>
      </c>
      <c r="G67" s="25">
        <f t="shared" si="5"/>
        <v>100.05209011590051</v>
      </c>
      <c r="H67" s="25">
        <f t="shared" si="6"/>
        <v>95.533272561531447</v>
      </c>
      <c r="I67" s="25">
        <f t="shared" si="7"/>
        <v>95.995572340148456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100.58986077160166</v>
      </c>
      <c r="D68" s="25">
        <f t="shared" si="2"/>
        <v>99.256031459241143</v>
      </c>
      <c r="E68" s="25">
        <f t="shared" si="3"/>
        <v>100.68551386969922</v>
      </c>
      <c r="F68" s="25">
        <f t="shared" si="4"/>
        <v>99.346370496333293</v>
      </c>
      <c r="G68" s="25">
        <f t="shared" si="5"/>
        <v>101.53044956956106</v>
      </c>
      <c r="H68" s="25">
        <f t="shared" si="6"/>
        <v>96.051652672972693</v>
      </c>
      <c r="I68" s="25">
        <f t="shared" si="7"/>
        <v>102.00340099904346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99.960781750441214</v>
      </c>
      <c r="D69" s="25">
        <f t="shared" si="2"/>
        <v>98.601215765736313</v>
      </c>
      <c r="E69" s="25">
        <f t="shared" si="3"/>
        <v>91.025557225962473</v>
      </c>
      <c r="F69" s="25">
        <f t="shared" si="4"/>
        <v>97.431204653898945</v>
      </c>
      <c r="G69" s="25">
        <f t="shared" si="5"/>
        <v>99.424799006471005</v>
      </c>
      <c r="H69" s="25">
        <f t="shared" si="6"/>
        <v>97.61422315183998</v>
      </c>
      <c r="I69" s="25">
        <f t="shared" si="7"/>
        <v>96.398457415517342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103.89610389610388</v>
      </c>
      <c r="D70" s="25">
        <f t="shared" si="2"/>
        <v>101.3254786450663</v>
      </c>
      <c r="E70" s="25">
        <f t="shared" si="3"/>
        <v>107.59137769447049</v>
      </c>
      <c r="F70" s="25">
        <f t="shared" si="4"/>
        <v>93.011112598741462</v>
      </c>
      <c r="G70" s="25">
        <f t="shared" si="5"/>
        <v>100.20083009773732</v>
      </c>
      <c r="H70" s="25">
        <f t="shared" si="6"/>
        <v>100.25438479046727</v>
      </c>
      <c r="I70" s="25">
        <f t="shared" si="7"/>
        <v>99.55817378497791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103.95797962648557</v>
      </c>
      <c r="D71" s="25">
        <f t="shared" si="2"/>
        <v>103.04541595925298</v>
      </c>
      <c r="E71" s="25">
        <f t="shared" si="3"/>
        <v>104.30814940577248</v>
      </c>
      <c r="F71" s="25">
        <f t="shared" si="4"/>
        <v>101.35292869269949</v>
      </c>
      <c r="G71" s="25">
        <f t="shared" si="5"/>
        <v>101.50679117147708</v>
      </c>
      <c r="H71" s="25">
        <f t="shared" si="6"/>
        <v>97.739813242784393</v>
      </c>
      <c r="I71" s="25">
        <f t="shared" si="7"/>
        <v>99.787775891341269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100.46724773115284</v>
      </c>
      <c r="D72" s="25">
        <f t="shared" si="2"/>
        <v>100.41333453140444</v>
      </c>
      <c r="E72" s="25">
        <f t="shared" si="3"/>
        <v>101.79710665828017</v>
      </c>
      <c r="F72" s="25">
        <f t="shared" si="4"/>
        <v>102.72261658729445</v>
      </c>
      <c r="G72" s="25">
        <f t="shared" si="5"/>
        <v>95.237667355557548</v>
      </c>
      <c r="H72" s="25">
        <f t="shared" si="6"/>
        <v>101.50956959295534</v>
      </c>
      <c r="I72" s="25">
        <f t="shared" si="7"/>
        <v>99.263186270105123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97.325313539800348</v>
      </c>
      <c r="D73" s="25">
        <f t="shared" si="2"/>
        <v>96.28871256718709</v>
      </c>
      <c r="E73" s="25">
        <f t="shared" si="3"/>
        <v>96.519068338878938</v>
      </c>
      <c r="F73" s="25">
        <f t="shared" si="4"/>
        <v>98.841822370104936</v>
      </c>
      <c r="G73" s="25">
        <f t="shared" si="5"/>
        <v>101.26695674430508</v>
      </c>
      <c r="H73" s="25">
        <f t="shared" si="6"/>
        <v>97.427693882774506</v>
      </c>
      <c r="I73" s="25">
        <f t="shared" si="7"/>
        <v>100.72306117225493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98.351689239470147</v>
      </c>
      <c r="D74" s="25">
        <f t="shared" ref="D74:D103" si="11">IF((B18&lt;&gt;0)*ISNUMBER(D18),100*(D18/B18),"")</f>
        <v>104.51704122637298</v>
      </c>
      <c r="E74" s="25">
        <f t="shared" ref="E74:E103" si="12">IF((B18&lt;&gt;0)*ISNUMBER(E18),100*(E18/B18),"")</f>
        <v>93.659770799226081</v>
      </c>
      <c r="F74" s="25">
        <f t="shared" ref="F74:F103" si="13">IF((B18&lt;&gt;0)*ISNUMBER(F18),100*(F18/B18),"")</f>
        <v>95.248548891204052</v>
      </c>
      <c r="G74" s="25">
        <f t="shared" ref="G74:G103" si="14">IF((B18&lt;&gt;0)*ISNUMBER(G18),100*(G18/B18),"")</f>
        <v>95.665277571067136</v>
      </c>
      <c r="H74" s="25">
        <f t="shared" ref="H74:H103" si="15">IF((B18&lt;&gt;0)*ISNUMBER(H18),100*(H18/B18),"")</f>
        <v>96.335020092275641</v>
      </c>
      <c r="I74" s="25">
        <f t="shared" ref="I74:I103" si="16">IF((B18&lt;&gt;0)*ISNUMBER(I18),100*(I18/B18),"")</f>
        <v>97.704271468968599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102.75802421679801</v>
      </c>
      <c r="D75" s="25">
        <f t="shared" si="11"/>
        <v>101.2781087833942</v>
      </c>
      <c r="E75" s="25">
        <f t="shared" si="12"/>
        <v>98.846819142802218</v>
      </c>
      <c r="F75" s="25">
        <f t="shared" si="13"/>
        <v>102.69075533346145</v>
      </c>
      <c r="G75" s="25">
        <f t="shared" si="14"/>
        <v>104.31481837401499</v>
      </c>
      <c r="H75" s="25">
        <f t="shared" si="15"/>
        <v>98.88525850470883</v>
      </c>
      <c r="I75" s="25">
        <f t="shared" si="16"/>
        <v>99.567557178550842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98.02261400782379</v>
      </c>
      <c r="D76" s="25">
        <f t="shared" si="11"/>
        <v>97.50817212368041</v>
      </c>
      <c r="E76" s="25">
        <f t="shared" si="12"/>
        <v>98.810353142918373</v>
      </c>
      <c r="F76" s="25">
        <f t="shared" si="13"/>
        <v>94.566207598735318</v>
      </c>
      <c r="G76" s="25">
        <f t="shared" si="14"/>
        <v>93.387278280906699</v>
      </c>
      <c r="H76" s="25">
        <f t="shared" si="15"/>
        <v>92.578104067306128</v>
      </c>
      <c r="I76" s="25">
        <f t="shared" si="16"/>
        <v>91.559937838272333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102.00050968399592</v>
      </c>
      <c r="D77" s="25">
        <f t="shared" si="11"/>
        <v>102.44648318042813</v>
      </c>
      <c r="E77" s="25">
        <f t="shared" si="12"/>
        <v>99.783384301732923</v>
      </c>
      <c r="F77" s="25">
        <f t="shared" si="13"/>
        <v>97.107543323139652</v>
      </c>
      <c r="G77" s="25">
        <f t="shared" si="14"/>
        <v>100.16564729867481</v>
      </c>
      <c r="H77" s="25">
        <f t="shared" si="15"/>
        <v>102.76503567787971</v>
      </c>
      <c r="I77" s="25">
        <f t="shared" si="16"/>
        <v>97.413353720693181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103.06328787161728</v>
      </c>
      <c r="D78" s="25">
        <f t="shared" si="11"/>
        <v>99.664415092716084</v>
      </c>
      <c r="E78" s="25">
        <f t="shared" si="12"/>
        <v>99.505227380286527</v>
      </c>
      <c r="F78" s="25">
        <f t="shared" si="13"/>
        <v>96.519382179580944</v>
      </c>
      <c r="G78" s="25">
        <f t="shared" si="14"/>
        <v>94.99204061437851</v>
      </c>
      <c r="H78" s="25">
        <f t="shared" si="15"/>
        <v>93.90784322161511</v>
      </c>
      <c r="I78" s="25">
        <f t="shared" si="16"/>
        <v>95.237275738932155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103.93780121240619</v>
      </c>
      <c r="D79" s="25">
        <f t="shared" si="11"/>
        <v>103.26442880892009</v>
      </c>
      <c r="E79" s="25">
        <f t="shared" si="12"/>
        <v>97.632281573777092</v>
      </c>
      <c r="F79" s="25">
        <f t="shared" si="13"/>
        <v>104.10068680626689</v>
      </c>
      <c r="G79" s="25">
        <f t="shared" si="14"/>
        <v>93.494651643129416</v>
      </c>
      <c r="H79" s="25">
        <f t="shared" si="15"/>
        <v>103.59355846249434</v>
      </c>
      <c r="I79" s="25">
        <f t="shared" si="16"/>
        <v>99.335023761145905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100.17124916753876</v>
      </c>
      <c r="D80" s="25">
        <f t="shared" si="11"/>
        <v>96.908001141661117</v>
      </c>
      <c r="E80" s="25">
        <f t="shared" si="12"/>
        <v>97.055465702597274</v>
      </c>
      <c r="F80" s="25">
        <f t="shared" si="13"/>
        <v>96.874702692417472</v>
      </c>
      <c r="G80" s="25">
        <f t="shared" si="14"/>
        <v>95.847207687184849</v>
      </c>
      <c r="H80" s="25">
        <f t="shared" si="15"/>
        <v>96.62258586242983</v>
      </c>
      <c r="I80" s="25">
        <f t="shared" si="16"/>
        <v>97.564456283893065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100.64214827787508</v>
      </c>
      <c r="D81" s="25">
        <f t="shared" si="11"/>
        <v>100.4475578906402</v>
      </c>
      <c r="E81" s="25">
        <f t="shared" si="12"/>
        <v>103.36641369916326</v>
      </c>
      <c r="F81" s="25">
        <f t="shared" si="13"/>
        <v>102.12103522086009</v>
      </c>
      <c r="G81" s="25">
        <f t="shared" si="14"/>
        <v>98.832457676590778</v>
      </c>
      <c r="H81" s="25">
        <f t="shared" si="15"/>
        <v>99.902704806382573</v>
      </c>
      <c r="I81" s="25">
        <f t="shared" si="16"/>
        <v>98.268145553609656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103.24280502634777</v>
      </c>
      <c r="D82" s="25">
        <f t="shared" si="11"/>
        <v>102.3780570193217</v>
      </c>
      <c r="E82" s="25">
        <f t="shared" si="12"/>
        <v>100.49993244156195</v>
      </c>
      <c r="F82" s="25">
        <f t="shared" si="13"/>
        <v>97.554384542629364</v>
      </c>
      <c r="G82" s="25">
        <f t="shared" si="14"/>
        <v>98.689366301851095</v>
      </c>
      <c r="H82" s="25">
        <f t="shared" si="15"/>
        <v>95.243885961356554</v>
      </c>
      <c r="I82" s="25">
        <f t="shared" si="16"/>
        <v>98.635319551411953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104.24801708358756</v>
      </c>
      <c r="D83" s="25">
        <f t="shared" si="11"/>
        <v>103.02776082977425</v>
      </c>
      <c r="E83" s="25">
        <f t="shared" si="12"/>
        <v>99.534777303233668</v>
      </c>
      <c r="F83" s="25">
        <f t="shared" si="13"/>
        <v>102.5777913361806</v>
      </c>
      <c r="G83" s="25">
        <f t="shared" si="14"/>
        <v>102.41000610128125</v>
      </c>
      <c r="H83" s="25">
        <f t="shared" si="15"/>
        <v>102.88285539963394</v>
      </c>
      <c r="I83" s="25">
        <f t="shared" si="16"/>
        <v>102.48627211714458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107.64302059496569</v>
      </c>
      <c r="D84" s="25">
        <f t="shared" si="11"/>
        <v>111.76964149504197</v>
      </c>
      <c r="E84" s="25">
        <f t="shared" si="12"/>
        <v>109.00076277650651</v>
      </c>
      <c r="F84" s="25">
        <f t="shared" si="13"/>
        <v>108.48207475209763</v>
      </c>
      <c r="G84" s="25">
        <f t="shared" si="14"/>
        <v>111.6323417238749</v>
      </c>
      <c r="H84" s="25">
        <f t="shared" si="15"/>
        <v>110.36613272311213</v>
      </c>
      <c r="I84" s="25">
        <f t="shared" si="16"/>
        <v>107.69641495041952</v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103.77529105911609</v>
      </c>
      <c r="D85" s="25">
        <f t="shared" si="11"/>
        <v>104.38566745789532</v>
      </c>
      <c r="E85" s="25">
        <f t="shared" si="12"/>
        <v>103.67356165931953</v>
      </c>
      <c r="F85" s="25">
        <f t="shared" si="13"/>
        <v>102.92754606081158</v>
      </c>
      <c r="G85" s="25">
        <f t="shared" si="14"/>
        <v>102.09110432915112</v>
      </c>
      <c r="H85" s="25">
        <f t="shared" si="15"/>
        <v>104.97343732338646</v>
      </c>
      <c r="I85" s="25">
        <f t="shared" si="16"/>
        <v>102.82581666101503</v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97.447280799112093</v>
      </c>
      <c r="D86" s="25">
        <f t="shared" si="11"/>
        <v>96.275743001603161</v>
      </c>
      <c r="E86" s="25">
        <f t="shared" si="12"/>
        <v>91.856784642578205</v>
      </c>
      <c r="F86" s="25">
        <f t="shared" si="13"/>
        <v>94.384839889834339</v>
      </c>
      <c r="G86" s="25">
        <f t="shared" si="14"/>
        <v>92.85156410572614</v>
      </c>
      <c r="H86" s="25">
        <f t="shared" si="15"/>
        <v>94.483495704361403</v>
      </c>
      <c r="I86" s="25">
        <f t="shared" si="16"/>
        <v>93.22152341020265</v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>
        <f t="shared" si="10"/>
        <v>103.41856194377735</v>
      </c>
      <c r="D87" s="25">
        <f t="shared" si="11"/>
        <v>102.31671139991525</v>
      </c>
      <c r="E87" s="25">
        <f t="shared" si="12"/>
        <v>103.20666760841925</v>
      </c>
      <c r="F87" s="25">
        <f t="shared" si="13"/>
        <v>106.31445119367142</v>
      </c>
      <c r="G87" s="25">
        <f t="shared" si="14"/>
        <v>95.77623958186183</v>
      </c>
      <c r="H87" s="25">
        <f t="shared" si="15"/>
        <v>96.03051278429156</v>
      </c>
      <c r="I87" s="25">
        <f t="shared" si="16"/>
        <v>98.686255120779762</v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>
        <f t="shared" si="10"/>
        <v>103.26743067098241</v>
      </c>
      <c r="D88" s="25">
        <f t="shared" si="11"/>
        <v>100.85731781996326</v>
      </c>
      <c r="E88" s="25">
        <f t="shared" si="12"/>
        <v>103.4730119849532</v>
      </c>
      <c r="F88" s="25">
        <f t="shared" si="13"/>
        <v>100.54675881375208</v>
      </c>
      <c r="G88" s="25">
        <f t="shared" si="14"/>
        <v>102.70317557519026</v>
      </c>
      <c r="H88" s="25">
        <f t="shared" si="15"/>
        <v>99.842533461639391</v>
      </c>
      <c r="I88" s="25">
        <f t="shared" si="16"/>
        <v>97.791094392441607</v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>
        <f t="shared" si="10"/>
        <v>102.18122515543777</v>
      </c>
      <c r="D89" s="25">
        <f t="shared" si="11"/>
        <v>101.84996432575679</v>
      </c>
      <c r="E89" s="25">
        <f t="shared" si="12"/>
        <v>98.236673122005911</v>
      </c>
      <c r="F89" s="25">
        <f t="shared" si="13"/>
        <v>99.001121190500456</v>
      </c>
      <c r="G89" s="25">
        <f t="shared" si="14"/>
        <v>100.2038528182652</v>
      </c>
      <c r="H89" s="25">
        <f t="shared" si="15"/>
        <v>97.808582203648967</v>
      </c>
      <c r="I89" s="25">
        <f t="shared" si="16"/>
        <v>91.193558250942814</v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>
        <f t="shared" si="10"/>
        <v>103.08217458962903</v>
      </c>
      <c r="D90" s="25">
        <f t="shared" si="11"/>
        <v>101.28507605039907</v>
      </c>
      <c r="E90" s="25">
        <f t="shared" si="12"/>
        <v>99.06631193213191</v>
      </c>
      <c r="F90" s="25">
        <f t="shared" si="13"/>
        <v>101.28005622207719</v>
      </c>
      <c r="G90" s="25">
        <f t="shared" si="14"/>
        <v>99.226946438431796</v>
      </c>
      <c r="H90" s="25">
        <f t="shared" si="15"/>
        <v>95.63776918829376</v>
      </c>
      <c r="I90" s="25">
        <f t="shared" si="16"/>
        <v>95.763264896340544</v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>
        <f t="shared" si="10"/>
        <v>107.28384765082014</v>
      </c>
      <c r="D91" s="25">
        <f t="shared" si="11"/>
        <v>103.71605967936244</v>
      </c>
      <c r="E91" s="25">
        <f t="shared" si="12"/>
        <v>105.69919377258827</v>
      </c>
      <c r="F91" s="25">
        <f t="shared" si="13"/>
        <v>107.0151051802428</v>
      </c>
      <c r="G91" s="25">
        <f t="shared" si="14"/>
        <v>104.29987952923734</v>
      </c>
      <c r="H91" s="25">
        <f t="shared" si="15"/>
        <v>104.82809748864797</v>
      </c>
      <c r="I91" s="25">
        <f t="shared" si="16"/>
        <v>104.15160782133259</v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>
        <f t="shared" si="10"/>
        <v>102.21782859107711</v>
      </c>
      <c r="D92" s="25">
        <f t="shared" si="11"/>
        <v>99.15756898478466</v>
      </c>
      <c r="E92" s="25">
        <f t="shared" si="12"/>
        <v>100.54156279549558</v>
      </c>
      <c r="F92" s="25">
        <f t="shared" si="13"/>
        <v>101.37539757586178</v>
      </c>
      <c r="G92" s="25">
        <f t="shared" si="14"/>
        <v>100.74787243187484</v>
      </c>
      <c r="H92" s="25">
        <f t="shared" si="15"/>
        <v>99.552995787844921</v>
      </c>
      <c r="I92" s="25">
        <f t="shared" si="16"/>
        <v>100.96277830310325</v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>
        <f t="shared" si="9"/>
        <v>100</v>
      </c>
      <c r="C93" s="25">
        <f t="shared" si="10"/>
        <v>102.70369017172085</v>
      </c>
      <c r="D93" s="25">
        <f t="shared" si="11"/>
        <v>104.02508829618804</v>
      </c>
      <c r="E93" s="25">
        <f t="shared" si="12"/>
        <v>102.16782365119961</v>
      </c>
      <c r="F93" s="25">
        <f t="shared" si="13"/>
        <v>104.60358056265984</v>
      </c>
      <c r="G93" s="25">
        <f t="shared" si="14"/>
        <v>99.61027889416637</v>
      </c>
      <c r="H93" s="25">
        <f t="shared" si="15"/>
        <v>102.47838265741078</v>
      </c>
      <c r="I93" s="25">
        <f t="shared" si="16"/>
        <v>101.54670563877724</v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8" t="s">
        <v>29</v>
      </c>
      <c r="L102" s="129"/>
      <c r="M102" s="129"/>
      <c r="N102" s="129"/>
      <c r="O102" s="129"/>
      <c r="P102" s="129"/>
      <c r="Q102" s="129"/>
      <c r="R102" s="129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0"/>
      <c r="L103" s="129"/>
      <c r="M103" s="129"/>
      <c r="N103" s="129"/>
      <c r="O103" s="129"/>
      <c r="P103" s="129"/>
      <c r="Q103" s="129"/>
      <c r="R103" s="129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0"/>
      <c r="L104" s="129"/>
      <c r="M104" s="129"/>
      <c r="N104" s="129"/>
      <c r="O104" s="129"/>
      <c r="P104" s="129"/>
      <c r="Q104" s="129"/>
      <c r="R104" s="129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0"/>
      <c r="L105" s="129"/>
      <c r="M105" s="129"/>
      <c r="N105" s="129"/>
      <c r="O105" s="129"/>
      <c r="P105" s="129"/>
      <c r="Q105" s="129"/>
      <c r="R105" s="129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0"/>
      <c r="L106" s="129"/>
      <c r="M106" s="129"/>
      <c r="N106" s="129"/>
      <c r="O106" s="129"/>
      <c r="P106" s="129"/>
      <c r="Q106" s="129"/>
      <c r="R106" s="129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102.00278573148582</v>
      </c>
      <c r="D114" s="26">
        <f t="shared" si="27"/>
        <v>101.29648531902536</v>
      </c>
      <c r="E114" s="26">
        <f t="shared" si="27"/>
        <v>100.32748995422698</v>
      </c>
      <c r="F114" s="26">
        <f t="shared" si="27"/>
        <v>100.14512001978832</v>
      </c>
      <c r="G114" s="26">
        <f t="shared" si="27"/>
        <v>99.671375163389939</v>
      </c>
      <c r="H114" s="26">
        <f t="shared" si="27"/>
        <v>99.223690730648457</v>
      </c>
      <c r="I114" s="26">
        <f>IF(I115&gt;0,AVERAGE(I64:I113),"")</f>
        <v>98.911637153119813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30</v>
      </c>
      <c r="C115" s="26">
        <f t="shared" ref="C115:J115" si="28">COUNT(C64:C113)</f>
        <v>30</v>
      </c>
      <c r="D115" s="26">
        <f t="shared" si="28"/>
        <v>30</v>
      </c>
      <c r="E115" s="26">
        <f t="shared" si="28"/>
        <v>30</v>
      </c>
      <c r="F115" s="26">
        <f t="shared" si="28"/>
        <v>30</v>
      </c>
      <c r="G115" s="26">
        <f t="shared" si="28"/>
        <v>30</v>
      </c>
      <c r="H115" s="26">
        <f t="shared" si="28"/>
        <v>30</v>
      </c>
      <c r="I115" s="26">
        <f t="shared" si="28"/>
        <v>30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2.592339897798603</v>
      </c>
      <c r="D116" s="26">
        <f t="shared" si="29"/>
        <v>3.2851081511678952</v>
      </c>
      <c r="E116" s="26">
        <f t="shared" si="29"/>
        <v>4.3295161492480299</v>
      </c>
      <c r="F116" s="26">
        <f t="shared" si="29"/>
        <v>4.1168025154422674</v>
      </c>
      <c r="G116" s="26">
        <f t="shared" si="29"/>
        <v>4.1261045548039936</v>
      </c>
      <c r="H116" s="26">
        <f t="shared" si="29"/>
        <v>3.94381817637858</v>
      </c>
      <c r="I116" s="26">
        <f>IF(I115&gt;0,STDEV(I64:I113),"")</f>
        <v>3.7768974781980633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0.47329434624831057</v>
      </c>
      <c r="D117" s="26">
        <f t="shared" si="30"/>
        <v>0.59977594607958251</v>
      </c>
      <c r="E117" s="26">
        <f t="shared" si="30"/>
        <v>0.79045788600868316</v>
      </c>
      <c r="F117" s="26">
        <f t="shared" si="30"/>
        <v>0.75162186750057991</v>
      </c>
      <c r="G117" s="26">
        <f t="shared" si="30"/>
        <v>0.75332017976365273</v>
      </c>
      <c r="H117" s="26">
        <f t="shared" si="30"/>
        <v>0.720039392633812</v>
      </c>
      <c r="I117" s="26">
        <f>IF(I115&gt;0,I116/SQRT(I115),"")</f>
        <v>0.68956398206448521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1.6991270265334986</v>
      </c>
      <c r="C118" s="26">
        <f t="shared" si="31"/>
        <v>1.6991270265334986</v>
      </c>
      <c r="D118" s="26">
        <f t="shared" si="31"/>
        <v>1.6991270265334986</v>
      </c>
      <c r="E118" s="26">
        <f t="shared" si="31"/>
        <v>1.6991270265334986</v>
      </c>
      <c r="F118" s="26">
        <f t="shared" si="31"/>
        <v>1.6991270265334986</v>
      </c>
      <c r="G118" s="26">
        <f t="shared" si="31"/>
        <v>1.6991270265334986</v>
      </c>
      <c r="H118" s="26">
        <f t="shared" si="31"/>
        <v>1.6991270265334986</v>
      </c>
      <c r="I118" s="26">
        <f t="shared" si="31"/>
        <v>1.6991270265334986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0.804187215216008</v>
      </c>
      <c r="D119" s="26">
        <f t="shared" si="32"/>
        <v>1.019095519848517</v>
      </c>
      <c r="E119" s="26">
        <f t="shared" si="32"/>
        <v>1.343088357453889</v>
      </c>
      <c r="F119" s="26">
        <f t="shared" si="32"/>
        <v>1.2771010288038156</v>
      </c>
      <c r="G119" s="26">
        <f t="shared" si="32"/>
        <v>1.2799866770694959</v>
      </c>
      <c r="H119" s="26">
        <f t="shared" si="32"/>
        <v>1.2234383921928753</v>
      </c>
      <c r="I119" s="26">
        <f>IF(I115&gt;2,I118*I117,"")</f>
        <v>1.1716567984498274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97.325313539800348</v>
      </c>
      <c r="D120" s="26">
        <f t="shared" si="33"/>
        <v>96.275743001603161</v>
      </c>
      <c r="E120" s="26">
        <f t="shared" si="33"/>
        <v>91.025557225962473</v>
      </c>
      <c r="F120" s="26">
        <f t="shared" si="33"/>
        <v>93.011112598741462</v>
      </c>
      <c r="G120" s="26">
        <f t="shared" si="33"/>
        <v>92.85156410572614</v>
      </c>
      <c r="H120" s="26">
        <f t="shared" si="33"/>
        <v>92.578104067306128</v>
      </c>
      <c r="I120" s="26">
        <f t="shared" si="33"/>
        <v>91.193558250942814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107.64302059496569</v>
      </c>
      <c r="D121" s="26">
        <f t="shared" si="34"/>
        <v>111.76964149504197</v>
      </c>
      <c r="E121" s="26">
        <f t="shared" si="34"/>
        <v>109.00076277650651</v>
      </c>
      <c r="F121" s="26">
        <f t="shared" si="34"/>
        <v>108.48207475209763</v>
      </c>
      <c r="G121" s="26">
        <f t="shared" si="34"/>
        <v>111.6323417238749</v>
      </c>
      <c r="H121" s="26">
        <f t="shared" si="34"/>
        <v>110.36613272311213</v>
      </c>
      <c r="I121" s="26">
        <f t="shared" si="34"/>
        <v>107.69641495041952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89.5</v>
      </c>
      <c r="C122" s="38">
        <f>100-B3</f>
        <v>89.5</v>
      </c>
      <c r="D122" s="38">
        <f>100-B3</f>
        <v>89.5</v>
      </c>
      <c r="E122" s="38">
        <f>100-B3</f>
        <v>89.5</v>
      </c>
      <c r="F122" s="38">
        <f>100-B3</f>
        <v>89.5</v>
      </c>
      <c r="G122" s="38">
        <f>100-B3</f>
        <v>89.5</v>
      </c>
      <c r="H122" s="38">
        <f>100-B3</f>
        <v>89.5</v>
      </c>
      <c r="I122" s="38">
        <f>100-B3</f>
        <v>89.5</v>
      </c>
      <c r="J122" s="38">
        <f>100-B3</f>
        <v>89.5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110.5</v>
      </c>
      <c r="C123" s="24">
        <f>100+B3</f>
        <v>110.5</v>
      </c>
      <c r="D123" s="24">
        <f>100+B3</f>
        <v>110.5</v>
      </c>
      <c r="E123" s="24">
        <f>100+B3</f>
        <v>110.5</v>
      </c>
      <c r="F123" s="24">
        <f>100+B3</f>
        <v>110.5</v>
      </c>
      <c r="G123" s="24">
        <f>100+B3</f>
        <v>110.5</v>
      </c>
      <c r="H123" s="24">
        <f>100+B3</f>
        <v>110.5</v>
      </c>
      <c r="I123" s="24">
        <f>100+B3</f>
        <v>110.5</v>
      </c>
      <c r="J123" s="24">
        <f>100+B3</f>
        <v>110.5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70.599999999999994</v>
      </c>
      <c r="C124" s="24">
        <f>100-E3</f>
        <v>70.599999999999994</v>
      </c>
      <c r="D124" s="24">
        <f>100-E3</f>
        <v>70.599999999999994</v>
      </c>
      <c r="E124" s="24">
        <f>100-E3</f>
        <v>70.599999999999994</v>
      </c>
      <c r="F124" s="24">
        <f>100-E3</f>
        <v>70.599999999999994</v>
      </c>
      <c r="G124" s="24">
        <f>100-E3</f>
        <v>70.599999999999994</v>
      </c>
      <c r="H124" s="24">
        <f>100-E3</f>
        <v>70.599999999999994</v>
      </c>
      <c r="I124" s="24">
        <f>100-E3</f>
        <v>70.599999999999994</v>
      </c>
      <c r="J124" s="39">
        <f>100-E3</f>
        <v>70.599999999999994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129.4</v>
      </c>
      <c r="C125" s="41">
        <f>100+E3</f>
        <v>129.4</v>
      </c>
      <c r="D125" s="41">
        <f>100+E3</f>
        <v>129.4</v>
      </c>
      <c r="E125" s="41">
        <f>100+E3</f>
        <v>129.4</v>
      </c>
      <c r="F125" s="41">
        <f>100+E3</f>
        <v>129.4</v>
      </c>
      <c r="G125" s="41">
        <f>100+E3</f>
        <v>129.4</v>
      </c>
      <c r="H125" s="41">
        <f>100+E3</f>
        <v>129.4</v>
      </c>
      <c r="I125" s="41">
        <f>100+E3</f>
        <v>129.4</v>
      </c>
      <c r="J125" s="37">
        <f>100+E3</f>
        <v>129.4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K25" sqref="K25"/>
    </sheetView>
  </sheetViews>
  <sheetFormatPr baseColWidth="10" defaultRowHeight="12.75" x14ac:dyDescent="0.2"/>
  <cols>
    <col min="1" max="16384" width="11.42578125" style="63"/>
  </cols>
  <sheetData>
    <row r="2" spans="2:13" ht="13.5" thickBot="1" x14ac:dyDescent="0.25"/>
    <row r="3" spans="2:13" ht="34.5" x14ac:dyDescent="0.45">
      <c r="B3" s="96" t="s">
        <v>79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60.75" customHeight="1" x14ac:dyDescent="0.2">
      <c r="B4" s="139" t="s">
        <v>101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2:13" x14ac:dyDescent="0.2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108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102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ht="13.5" thickBot="1" x14ac:dyDescent="0.2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ht="45" thickBot="1" x14ac:dyDescent="0.6">
      <c r="B14" s="105"/>
    </row>
    <row r="15" spans="2:13" ht="44.25" x14ac:dyDescent="0.55000000000000004">
      <c r="B15" s="106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2:13" x14ac:dyDescent="0.2">
      <c r="B16" s="99" t="s">
        <v>109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2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x14ac:dyDescent="0.2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x14ac:dyDescent="0.2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13.5" thickBot="1" x14ac:dyDescent="0.25">
      <c r="B23" s="102" t="s">
        <v>98</v>
      </c>
      <c r="C23" s="103"/>
      <c r="D23" s="103" t="s">
        <v>99</v>
      </c>
      <c r="E23" s="103"/>
      <c r="F23" s="103"/>
      <c r="G23" s="103" t="s">
        <v>100</v>
      </c>
      <c r="H23" s="103"/>
      <c r="I23" s="103"/>
      <c r="J23" s="103"/>
      <c r="K23" s="103"/>
      <c r="L23" s="103"/>
      <c r="M23" s="104"/>
    </row>
  </sheetData>
  <mergeCells count="1">
    <mergeCell ref="B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2019-06-26T11:20:18Z</dcterms:modified>
</cp:coreProperties>
</file>