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70D48D72-7C44-4EBC-9F9A-F4CF629DA87A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B115" i="1" l="1"/>
  <c r="B121" i="1" s="1"/>
  <c r="C115" i="1"/>
  <c r="C121" i="1" s="1"/>
  <c r="D115" i="1"/>
  <c r="D116" i="1" s="1"/>
  <c r="D117" i="1" s="1"/>
  <c r="E115" i="1"/>
  <c r="E116" i="1" s="1"/>
  <c r="E117" i="1" s="1"/>
  <c r="F115" i="1"/>
  <c r="F120" i="1" s="1"/>
  <c r="G115" i="1"/>
  <c r="G116" i="1" s="1"/>
  <c r="H115" i="1"/>
  <c r="H116" i="1" s="1"/>
  <c r="H117" i="1" s="1"/>
  <c r="I115" i="1"/>
  <c r="I118" i="1" s="1"/>
  <c r="I119" i="1" s="1"/>
  <c r="J115" i="1"/>
  <c r="J118" i="1" s="1"/>
  <c r="I120" i="1"/>
  <c r="B118" i="1"/>
  <c r="J119" i="1"/>
  <c r="H120" i="1" l="1"/>
  <c r="G117" i="1"/>
  <c r="G119" i="1" s="1"/>
  <c r="B114" i="1"/>
  <c r="I116" i="1"/>
  <c r="I117" i="1" s="1"/>
  <c r="B116" i="1"/>
  <c r="B117" i="1" s="1"/>
  <c r="B119" i="1" s="1"/>
  <c r="H118" i="1"/>
  <c r="G118" i="1"/>
  <c r="H121" i="1"/>
  <c r="G120" i="1"/>
  <c r="C114" i="1"/>
  <c r="C120" i="1"/>
  <c r="F116" i="1"/>
  <c r="F117" i="1" s="1"/>
  <c r="J117" i="1"/>
  <c r="I114" i="1"/>
  <c r="J121" i="1"/>
  <c r="H114" i="1"/>
  <c r="F114" i="1"/>
  <c r="F121" i="1"/>
  <c r="F118" i="1"/>
  <c r="F119" i="1" s="1"/>
  <c r="D114" i="1"/>
  <c r="G121" i="1"/>
  <c r="G114" i="1"/>
  <c r="E120" i="1"/>
  <c r="E114" i="1"/>
  <c r="J120" i="1"/>
  <c r="D120" i="1"/>
  <c r="J116" i="1"/>
  <c r="I121" i="1"/>
  <c r="E118" i="1"/>
  <c r="E119" i="1" s="1"/>
  <c r="C118" i="1"/>
  <c r="C119" i="1" s="1"/>
  <c r="J114" i="1"/>
  <c r="D121" i="1"/>
  <c r="B120" i="1"/>
  <c r="E121" i="1"/>
  <c r="C116" i="1"/>
  <c r="C117" i="1" s="1"/>
  <c r="D118" i="1"/>
  <c r="D119" i="1" s="1"/>
  <c r="H119" i="1"/>
</calcChain>
</file>

<file path=xl/sharedStrings.xml><?xml version="1.0" encoding="utf-8"?>
<sst xmlns="http://schemas.openxmlformats.org/spreadsheetml/2006/main" count="106" uniqueCount="96">
  <si>
    <t>Holdbarhetsforsøk</t>
  </si>
  <si>
    <t>Modell:</t>
  </si>
  <si>
    <t>Batch metode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</si>
  <si>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</si>
  <si>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</si>
  <si>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</si>
  <si>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</si>
  <si>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</si>
  <si>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</si>
  <si>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BESKRIVELSE AV FORSØKET</t>
  </si>
  <si>
    <t>Komponent</t>
  </si>
  <si>
    <t>Hvilket instrument er benyttet?</t>
  </si>
  <si>
    <t>Hvilken analysemetode er benyttet?</t>
  </si>
  <si>
    <t>Hvilket reagens er benyttet?</t>
  </si>
  <si>
    <t xml:space="preserve">Er forsøket gjennomført under tilsvarende betingelser som de som gjelder ved vanlig rutinedrift (kryss av): </t>
  </si>
  <si>
    <t xml:space="preserve">ja, gjennomført under rutinebetingelser </t>
  </si>
  <si>
    <t xml:space="preserve">ja, rutinebetingelser er simulert </t>
  </si>
  <si>
    <t>nei</t>
  </si>
  <si>
    <t>Hvilke transportformer er testet/simulert?</t>
  </si>
  <si>
    <t>Postgang</t>
  </si>
  <si>
    <t>Hentetjeneste</t>
  </si>
  <si>
    <t>Rørpost</t>
  </si>
  <si>
    <t xml:space="preserve">Annet: 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</si>
  <si>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</si>
  <si>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</si>
  <si>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</si>
  <si>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</si>
  <si>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</si>
  <si>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</si>
  <si>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</si>
  <si>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</si>
  <si>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</si>
  <si>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</si>
  <si>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</si>
  <si>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</si>
  <si>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</si>
  <si>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</si>
  <si>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</si>
  <si>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</si>
  <si>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</si>
  <si>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</si>
  <si>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</si>
  <si>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</si>
  <si>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pH</t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</si>
  <si>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</si>
  <si>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</si>
  <si>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</si>
  <si>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</si>
  <si>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Holdbarhet av</t>
  </si>
  <si>
    <t>Tillatt bias</t>
  </si>
  <si>
    <t>%, og tillatt totalfeil</t>
  </si>
  <si>
    <t>%</t>
  </si>
  <si>
    <t>Tid 0</t>
  </si>
  <si>
    <t>Tid 1</t>
  </si>
  <si>
    <t>Tid 2</t>
  </si>
  <si>
    <t>Tid 3</t>
  </si>
  <si>
    <t>Tid 4</t>
  </si>
  <si>
    <t>Tid 5</t>
  </si>
  <si>
    <t>Tid 6</t>
  </si>
  <si>
    <t>Tid 7</t>
  </si>
  <si>
    <t>Tid 8</t>
  </si>
  <si>
    <t>Prøve nr</t>
  </si>
  <si>
    <t>Målte verdier</t>
  </si>
  <si>
    <t>Figur 1.  Hver linje representerer måleverdiene for en enkelt prøve.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</si>
  <si>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</si>
  <si>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</si>
  <si>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Mean</t>
  </si>
  <si>
    <t>n</t>
  </si>
  <si>
    <t>SD</t>
  </si>
  <si>
    <t>SEM</t>
  </si>
  <si>
    <t>t</t>
  </si>
  <si>
    <t>t x SEM</t>
  </si>
  <si>
    <t>Minimum</t>
  </si>
  <si>
    <t>Maksimum</t>
  </si>
  <si>
    <t>Bias nedre gr</t>
  </si>
  <si>
    <t>Bias øvre gr</t>
  </si>
  <si>
    <t>TEA nedre gr</t>
  </si>
  <si>
    <t>TEA øvre gr</t>
  </si>
  <si>
    <t>Vurdering av funn og annen viktig informasjon til forsøket:</t>
  </si>
  <si>
    <t>Konklusjon:</t>
  </si>
  <si>
    <t>Dato og signatur:</t>
  </si>
  <si>
    <t>Alinity i</t>
  </si>
  <si>
    <t>CMIA</t>
  </si>
  <si>
    <t>Dager</t>
  </si>
  <si>
    <t>FT3 på gel i kjøleskap (Alinity i 2022)</t>
  </si>
  <si>
    <t>08.03.2022, Finn Erik Aas</t>
  </si>
  <si>
    <t>FT3 - på gel i kjøleskap, frosset ned og analysert i batch</t>
  </si>
  <si>
    <t>Antall dager i kjøleskap</t>
  </si>
  <si>
    <t>Abbott Free T3</t>
  </si>
  <si>
    <t>Både biaskrav og tilatt totalfeil krav er innenfor.</t>
  </si>
  <si>
    <t xml:space="preserve">Godkjenner holdbarhet i inntil 7 dager. </t>
  </si>
  <si>
    <t>Hormonlaboratoriet, Aker sykehus, Avdeling for Medisinsk biokjemi, Oslo universitetssykehus</t>
  </si>
  <si>
    <t>12-22 februar 2022</t>
  </si>
  <si>
    <t>Finn Erik Aas (fieaas@ous-hf.no) og Guro Clementz (gurcle@ous-hf.no)</t>
  </si>
  <si>
    <t>Fritt T3</t>
  </si>
  <si>
    <t>Serum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</si>
</sst>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18" fillId="5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4" borderId="0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 applyAlignment="1"/>
    <xf numFmtId="0" fontId="21" fillId="6" borderId="27" xfId="0" applyFont="1" applyFill="1" applyBorder="1" applyAlignment="1"/>
    <xf numFmtId="0" fontId="21" fillId="6" borderId="25" xfId="0" applyFont="1" applyFill="1" applyBorder="1"/>
    <xf numFmtId="0" fontId="21" fillId="6" borderId="26" xfId="0" applyFont="1" applyFill="1" applyBorder="1"/>
    <xf numFmtId="0" fontId="21" fillId="6" borderId="27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2" fontId="25" fillId="0" borderId="24" xfId="0" applyNumberFormat="1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/>
    <xf numFmtId="0" fontId="0" fillId="5" borderId="0" xfId="0" applyFill="1" applyBorder="1"/>
    <xf numFmtId="0" fontId="0" fillId="5" borderId="50" xfId="0" applyFill="1" applyBorder="1"/>
    <xf numFmtId="0" fontId="22" fillId="6" borderId="24" xfId="0" applyFont="1" applyFill="1" applyBorder="1" applyAlignment="1">
      <alignment horizontal="center"/>
    </xf>
    <xf numFmtId="0" fontId="22" fillId="6" borderId="24" xfId="0" applyFont="1" applyFill="1" applyBorder="1" applyAlignment="1">
      <alignment horizontal="left"/>
    </xf>
    <xf numFmtId="0" fontId="0" fillId="5" borderId="25" xfId="0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24" fillId="4" borderId="0" xfId="0" applyFont="1" applyFill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Data!$B$8:$J$8</c:f>
              <c:numCache>
                <c:formatCode>General</c:formatCode>
                <c:ptCount val="9"/>
                <c:pt idx="0">
                  <c:v>4.07</c:v>
                </c:pt>
                <c:pt idx="1">
                  <c:v>4.33</c:v>
                </c:pt>
                <c:pt idx="2" formatCode="0.00">
                  <c:v>3.96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Data!$B$9:$J$9</c:f>
              <c:numCache>
                <c:formatCode>General</c:formatCode>
                <c:ptCount val="9"/>
                <c:pt idx="0">
                  <c:v>3.67</c:v>
                </c:pt>
                <c:pt idx="1">
                  <c:v>3.91</c:v>
                </c:pt>
                <c:pt idx="2" formatCode="0.00">
                  <c:v>4.0599999999999996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Data!$B$10:$J$10</c:f>
              <c:numCache>
                <c:formatCode>General</c:formatCode>
                <c:ptCount val="9"/>
                <c:pt idx="0">
                  <c:v>3.85</c:v>
                </c:pt>
                <c:pt idx="1">
                  <c:v>4.01</c:v>
                </c:pt>
                <c:pt idx="2" formatCode="0.00">
                  <c:v>3.83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Data!$B$11:$J$11</c:f>
              <c:numCache>
                <c:formatCode>General</c:formatCode>
                <c:ptCount val="9"/>
                <c:pt idx="0">
                  <c:v>3.76</c:v>
                </c:pt>
                <c:pt idx="1">
                  <c:v>3.99</c:v>
                </c:pt>
                <c:pt idx="2" formatCode="0.00">
                  <c:v>3.85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Data!$B$12:$J$12</c:f>
              <c:numCache>
                <c:formatCode>General</c:formatCode>
                <c:ptCount val="9"/>
                <c:pt idx="0">
                  <c:v>4.55</c:v>
                </c:pt>
                <c:pt idx="1">
                  <c:v>4.51</c:v>
                </c:pt>
                <c:pt idx="2" formatCode="0.00">
                  <c:v>4.43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Data!$B$13:$J$13</c:f>
              <c:numCache>
                <c:formatCode>General</c:formatCode>
                <c:ptCount val="9"/>
                <c:pt idx="0">
                  <c:v>4.01</c:v>
                </c:pt>
                <c:pt idx="1">
                  <c:v>4.08</c:v>
                </c:pt>
                <c:pt idx="2" formatCode="0.00">
                  <c:v>4.04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Data!$B$14:$J$14</c:f>
              <c:numCache>
                <c:formatCode>General</c:formatCode>
                <c:ptCount val="9"/>
                <c:pt idx="0">
                  <c:v>3.99</c:v>
                </c:pt>
                <c:pt idx="1">
                  <c:v>4.29</c:v>
                </c:pt>
                <c:pt idx="2" formatCode="0.00">
                  <c:v>4.28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Data!$B$15:$J$15</c:f>
              <c:numCache>
                <c:formatCode>General</c:formatCode>
                <c:ptCount val="9"/>
                <c:pt idx="0">
                  <c:v>3.95</c:v>
                </c:pt>
                <c:pt idx="1">
                  <c:v>4.0999999999999996</c:v>
                </c:pt>
                <c:pt idx="2" formatCode="0.00">
                  <c:v>4.01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Data!$B$16:$J$16</c:f>
              <c:numCache>
                <c:formatCode>General</c:formatCode>
                <c:ptCount val="9"/>
                <c:pt idx="0">
                  <c:v>3.24</c:v>
                </c:pt>
                <c:pt idx="1">
                  <c:v>3.47</c:v>
                </c:pt>
                <c:pt idx="2" formatCode="0.00">
                  <c:v>3.35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Data!$B$17:$J$17</c:f>
              <c:numCache>
                <c:formatCode>General</c:formatCode>
                <c:ptCount val="9"/>
                <c:pt idx="0">
                  <c:v>4.32</c:v>
                </c:pt>
                <c:pt idx="1">
                  <c:v>4.43</c:v>
                </c:pt>
                <c:pt idx="2" formatCode="0.00">
                  <c:v>4.28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Data!$B$18:$J$18</c:f>
              <c:numCache>
                <c:formatCode>General</c:formatCode>
                <c:ptCount val="9"/>
                <c:pt idx="0">
                  <c:v>4.09</c:v>
                </c:pt>
                <c:pt idx="1">
                  <c:v>4.3099999999999996</c:v>
                </c:pt>
                <c:pt idx="2" formatCode="0.00">
                  <c:v>4.21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Data!$B$19:$J$19</c:f>
              <c:numCache>
                <c:formatCode>General</c:formatCode>
                <c:ptCount val="9"/>
                <c:pt idx="0">
                  <c:v>3.95</c:v>
                </c:pt>
                <c:pt idx="1">
                  <c:v>4.12</c:v>
                </c:pt>
                <c:pt idx="2" formatCode="0.00">
                  <c:v>3.93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54848"/>
        <c:axId val="43456768"/>
      </c:scatterChart>
      <c:valAx>
        <c:axId val="43454848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456768"/>
        <c:crosses val="autoZero"/>
        <c:crossBetween val="midCat"/>
      </c:valAx>
      <c:valAx>
        <c:axId val="43456768"/>
        <c:scaling>
          <c:orientation val="minMax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454848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106.38820638820638</c:v>
                </c:pt>
                <c:pt idx="2">
                  <c:v>97.297297297297291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106.53950953678475</c:v>
                </c:pt>
                <c:pt idx="2">
                  <c:v>110.62670299727519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104.15584415584416</c:v>
                </c:pt>
                <c:pt idx="2">
                  <c:v>99.480519480519476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106.11702127659575</c:v>
                </c:pt>
                <c:pt idx="2">
                  <c:v>102.39361702127661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99.120879120879124</c:v>
                </c:pt>
                <c:pt idx="2">
                  <c:v>97.362637362637358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101.74563591022445</c:v>
                </c:pt>
                <c:pt idx="2">
                  <c:v>100.74812967581049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107.51879699248119</c:v>
                </c:pt>
                <c:pt idx="2">
                  <c:v>107.26817042606515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103.79746835443035</c:v>
                </c:pt>
                <c:pt idx="2">
                  <c:v>101.51898734177213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107.09876543209877</c:v>
                </c:pt>
                <c:pt idx="2">
                  <c:v>103.39506172839505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102.54629629629628</c:v>
                </c:pt>
                <c:pt idx="2">
                  <c:v>99.074074074074076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105.37897310513446</c:v>
                </c:pt>
                <c:pt idx="2">
                  <c:v>102.93398533007337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104.30379746835443</c:v>
                </c:pt>
                <c:pt idx="2">
                  <c:v>99.493670886075947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1.2882754797740776</c:v>
                  </c:pt>
                  <c:pt idx="2">
                    <c:v>2.0456767885344371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1.2882754797740776</c:v>
                  </c:pt>
                  <c:pt idx="2">
                    <c:v>2.0456767885344371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104.5592661697775</c:v>
                </c:pt>
                <c:pt idx="2">
                  <c:v>101.79940446843936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93.4</c:v>
                </c:pt>
                <c:pt idx="1">
                  <c:v>93.4</c:v>
                </c:pt>
                <c:pt idx="2">
                  <c:v>93.4</c:v>
                </c:pt>
                <c:pt idx="3">
                  <c:v>93.4</c:v>
                </c:pt>
                <c:pt idx="4">
                  <c:v>93.4</c:v>
                </c:pt>
                <c:pt idx="5">
                  <c:v>93.4</c:v>
                </c:pt>
                <c:pt idx="6">
                  <c:v>93.4</c:v>
                </c:pt>
                <c:pt idx="7">
                  <c:v>93.4</c:v>
                </c:pt>
                <c:pt idx="8">
                  <c:v>93.4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106.6</c:v>
                </c:pt>
                <c:pt idx="1">
                  <c:v>106.6</c:v>
                </c:pt>
                <c:pt idx="2">
                  <c:v>106.6</c:v>
                </c:pt>
                <c:pt idx="3">
                  <c:v>106.6</c:v>
                </c:pt>
                <c:pt idx="4">
                  <c:v>106.6</c:v>
                </c:pt>
                <c:pt idx="5">
                  <c:v>106.6</c:v>
                </c:pt>
                <c:pt idx="6">
                  <c:v>106.6</c:v>
                </c:pt>
                <c:pt idx="7">
                  <c:v>106.6</c:v>
                </c:pt>
                <c:pt idx="8">
                  <c:v>106.6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90.7</c:v>
                </c:pt>
                <c:pt idx="1">
                  <c:v>90.7</c:v>
                </c:pt>
                <c:pt idx="2">
                  <c:v>90.7</c:v>
                </c:pt>
                <c:pt idx="3">
                  <c:v>90.7</c:v>
                </c:pt>
                <c:pt idx="4">
                  <c:v>90.7</c:v>
                </c:pt>
                <c:pt idx="5">
                  <c:v>90.7</c:v>
                </c:pt>
                <c:pt idx="6">
                  <c:v>90.7</c:v>
                </c:pt>
                <c:pt idx="7">
                  <c:v>90.7</c:v>
                </c:pt>
                <c:pt idx="8">
                  <c:v>90.7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109.3</c:v>
                </c:pt>
                <c:pt idx="1">
                  <c:v>109.3</c:v>
                </c:pt>
                <c:pt idx="2">
                  <c:v>109.3</c:v>
                </c:pt>
                <c:pt idx="3">
                  <c:v>109.3</c:v>
                </c:pt>
                <c:pt idx="4">
                  <c:v>109.3</c:v>
                </c:pt>
                <c:pt idx="5">
                  <c:v>109.3</c:v>
                </c:pt>
                <c:pt idx="6">
                  <c:v>109.3</c:v>
                </c:pt>
                <c:pt idx="7">
                  <c:v>109.3</c:v>
                </c:pt>
                <c:pt idx="8">
                  <c:v>109.3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95488"/>
        <c:axId val="43705856"/>
      </c:scatterChart>
      <c:valAx>
        <c:axId val="43695488"/>
        <c:scaling>
          <c:orientation val="minMax"/>
          <c:max val="8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705856"/>
        <c:crosses val="autoZero"/>
        <c:crossBetween val="midCat"/>
      </c:valAx>
      <c:valAx>
        <c:axId val="43705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695488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8" sqref="D8"/>
    </sheetView>
  </sheetViews>
  <sheetFormatPr baseColWidth="10" defaultColWidth="11.42578125" defaultRowHeight="12.75" x14ac:dyDescent="0.2"/>
  <cols>
    <col min="1" max="2" width="11.42578125" style="67"/>
    <col min="3" max="3" width="31.42578125" style="67" bestFit="1" customWidth="1"/>
    <col min="4" max="16384" width="11.42578125" style="67"/>
  </cols>
  <sheetData>
    <row r="3" spans="3:9" ht="57" customHeight="1" x14ac:dyDescent="0.6">
      <c r="C3" s="125" t="s">
        <v>0</v>
      </c>
      <c r="D3" s="125"/>
      <c r="E3" s="125"/>
      <c r="F3" s="125"/>
      <c r="G3" s="125"/>
      <c r="H3" s="125"/>
      <c r="I3" s="125"/>
    </row>
    <row r="5" spans="3:9" ht="34.5" x14ac:dyDescent="0.45">
      <c r="C5" s="68" t="s">
        <v>1</v>
      </c>
      <c r="D5" s="68" t="s">
        <v>2</v>
      </c>
    </row>
    <row r="8" spans="3:9" ht="25.5" customHeight="1" x14ac:dyDescent="0.3">
      <c r="C8" s="69" t="s">
        <v>3</v>
      </c>
      <c r="D8" s="116" t="s">
        <v>91</v>
      </c>
      <c r="E8" s="117"/>
      <c r="F8" s="117"/>
      <c r="G8" s="117"/>
      <c r="H8" s="117"/>
      <c r="I8" s="118"/>
    </row>
    <row r="9" spans="3:9" ht="26.25" customHeight="1" x14ac:dyDescent="0.3">
      <c r="C9" s="69" t="s">
        <v>4</v>
      </c>
      <c r="D9" s="116" t="s">
        <v>92</v>
      </c>
      <c r="E9" s="117"/>
      <c r="F9" s="117"/>
      <c r="G9" s="117"/>
      <c r="H9" s="117"/>
      <c r="I9" s="118"/>
    </row>
    <row r="10" spans="3:9" ht="20.25" x14ac:dyDescent="0.3">
      <c r="C10" s="69" t="s">
        <v>5</v>
      </c>
      <c r="D10" s="119" t="s">
        <v>93</v>
      </c>
      <c r="E10" s="120"/>
      <c r="F10" s="120"/>
      <c r="G10" s="120"/>
      <c r="H10" s="120"/>
      <c r="I10" s="121"/>
    </row>
    <row r="11" spans="3:9" x14ac:dyDescent="0.2">
      <c r="C11" s="70" t="s">
        <v>6</v>
      </c>
      <c r="D11" s="122"/>
      <c r="E11" s="123"/>
      <c r="F11" s="123"/>
      <c r="G11" s="123"/>
      <c r="H11" s="123"/>
      <c r="I11" s="124"/>
    </row>
    <row r="12" spans="3:9" ht="25.5" customHeight="1" x14ac:dyDescent="0.3">
      <c r="C12" s="69" t="s">
        <v>7</v>
      </c>
      <c r="D12" s="116" t="s">
        <v>94</v>
      </c>
      <c r="E12" s="117"/>
      <c r="F12" s="117"/>
      <c r="G12" s="117"/>
      <c r="H12" s="117"/>
      <c r="I12" s="118"/>
    </row>
    <row r="13" spans="3:9" ht="24.75" customHeight="1" x14ac:dyDescent="0.3">
      <c r="C13" s="69" t="s">
        <v>8</v>
      </c>
      <c r="D13" s="116" t="s">
        <v>95</v>
      </c>
      <c r="E13" s="117"/>
      <c r="F13" s="117"/>
      <c r="G13" s="117"/>
      <c r="H13" s="117"/>
      <c r="I13" s="118"/>
    </row>
  </sheetData>
  <mergeCells count="1">
    <mergeCell ref="C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workbookViewId="0">
      <selection activeCell="A11" sqref="A11"/>
    </sheetView>
  </sheetViews>
  <sheetFormatPr baseColWidth="10" defaultColWidth="11.42578125" defaultRowHeight="12.75" x14ac:dyDescent="0.2"/>
  <cols>
    <col min="1" max="1" width="57.42578125" style="72" customWidth="1"/>
    <col min="2" max="2" width="20.28515625" style="72" customWidth="1"/>
    <col min="3" max="3" width="13" style="72" customWidth="1"/>
    <col min="4" max="4" width="13.28515625" style="72" customWidth="1"/>
    <col min="5" max="5" width="13.42578125" style="72" customWidth="1"/>
    <col min="6" max="6" width="13.5703125" style="72" customWidth="1"/>
    <col min="7" max="7" width="13.7109375" style="72" bestFit="1" customWidth="1"/>
    <col min="8" max="16384" width="11.42578125" style="72"/>
  </cols>
  <sheetData>
    <row r="1" spans="1:7" ht="20.25" x14ac:dyDescent="0.3">
      <c r="A1" s="71" t="s">
        <v>9</v>
      </c>
      <c r="B1" s="71"/>
      <c r="C1" s="71"/>
      <c r="D1" s="71"/>
      <c r="E1" s="71"/>
      <c r="F1" s="71"/>
      <c r="G1" s="71"/>
    </row>
    <row r="2" spans="1:7" ht="20.25" x14ac:dyDescent="0.3">
      <c r="A2" s="73" t="s">
        <v>86</v>
      </c>
      <c r="B2" s="71"/>
      <c r="C2" s="71"/>
      <c r="D2" s="71"/>
      <c r="E2" s="71"/>
      <c r="F2" s="71"/>
      <c r="G2" s="71"/>
    </row>
    <row r="3" spans="1:7" ht="20.25" x14ac:dyDescent="0.3">
      <c r="A3" s="71" t="s">
        <v>10</v>
      </c>
      <c r="B3" s="74"/>
      <c r="C3" s="71"/>
      <c r="D3" s="71"/>
      <c r="E3" s="71"/>
      <c r="F3" s="71"/>
      <c r="G3" s="71"/>
    </row>
    <row r="4" spans="1:7" ht="15" x14ac:dyDescent="0.2">
      <c r="A4" s="75" t="s">
        <v>11</v>
      </c>
      <c r="B4" s="75"/>
      <c r="C4" s="75"/>
      <c r="D4" s="75"/>
      <c r="E4" s="75"/>
      <c r="F4" s="75"/>
      <c r="G4" s="75"/>
    </row>
    <row r="5" spans="1:7" ht="15" x14ac:dyDescent="0.2">
      <c r="A5" s="76" t="s">
        <v>81</v>
      </c>
      <c r="B5" s="77"/>
      <c r="C5" s="77"/>
      <c r="D5" s="77"/>
      <c r="E5" s="77"/>
      <c r="F5" s="77"/>
      <c r="G5" s="77"/>
    </row>
    <row r="6" spans="1:7" ht="15" x14ac:dyDescent="0.2">
      <c r="A6" s="75"/>
      <c r="B6" s="77"/>
      <c r="C6" s="77"/>
      <c r="D6" s="75"/>
      <c r="E6" s="75"/>
      <c r="F6" s="75"/>
      <c r="G6" s="75"/>
    </row>
    <row r="7" spans="1:7" ht="15" x14ac:dyDescent="0.2">
      <c r="A7" s="75" t="s">
        <v>12</v>
      </c>
      <c r="B7" s="77"/>
      <c r="C7" s="77"/>
      <c r="D7" s="77"/>
      <c r="E7" s="77"/>
      <c r="F7" s="77"/>
      <c r="G7" s="77"/>
    </row>
    <row r="8" spans="1:7" ht="15" x14ac:dyDescent="0.2">
      <c r="A8" s="76" t="s">
        <v>82</v>
      </c>
      <c r="B8" s="77"/>
      <c r="C8" s="77"/>
      <c r="D8" s="77"/>
      <c r="E8" s="77"/>
      <c r="F8" s="77"/>
      <c r="G8" s="77"/>
    </row>
    <row r="9" spans="1:7" ht="15" x14ac:dyDescent="0.2">
      <c r="A9" s="75"/>
      <c r="B9" s="77"/>
      <c r="C9" s="77"/>
      <c r="D9" s="77"/>
      <c r="E9" s="75"/>
      <c r="F9" s="75"/>
      <c r="G9" s="75"/>
    </row>
    <row r="10" spans="1:7" ht="15" x14ac:dyDescent="0.2">
      <c r="A10" s="75" t="s">
        <v>13</v>
      </c>
      <c r="B10" s="77"/>
      <c r="C10" s="77"/>
      <c r="D10" s="77"/>
      <c r="E10" s="77"/>
      <c r="F10" s="77"/>
      <c r="G10" s="77"/>
    </row>
    <row r="11" spans="1:7" ht="15" x14ac:dyDescent="0.2">
      <c r="A11" s="76" t="s">
        <v>88</v>
      </c>
      <c r="B11" s="77"/>
      <c r="C11" s="77"/>
      <c r="D11" s="77"/>
      <c r="E11" s="77"/>
      <c r="F11" s="77"/>
      <c r="G11" s="77"/>
    </row>
    <row r="12" spans="1:7" ht="15" x14ac:dyDescent="0.2">
      <c r="A12" s="75"/>
      <c r="B12" s="75"/>
      <c r="C12" s="75"/>
      <c r="D12" s="75"/>
      <c r="E12" s="75"/>
      <c r="F12" s="75"/>
      <c r="G12" s="75"/>
    </row>
    <row r="13" spans="1:7" ht="15" x14ac:dyDescent="0.2">
      <c r="A13" s="75" t="s">
        <v>14</v>
      </c>
      <c r="B13" s="75"/>
      <c r="C13" s="75"/>
      <c r="D13" s="75"/>
      <c r="E13" s="75"/>
      <c r="F13" s="75"/>
      <c r="G13" s="75"/>
    </row>
    <row r="14" spans="1:7" ht="15" x14ac:dyDescent="0.2">
      <c r="A14" s="78"/>
      <c r="B14" s="79" t="s">
        <v>15</v>
      </c>
      <c r="C14" s="79"/>
      <c r="D14" s="79"/>
      <c r="E14" s="75"/>
      <c r="F14" s="75"/>
      <c r="G14" s="75"/>
    </row>
    <row r="15" spans="1:7" ht="15" x14ac:dyDescent="0.2">
      <c r="A15" s="78"/>
      <c r="B15" s="79" t="s">
        <v>16</v>
      </c>
      <c r="C15" s="80"/>
      <c r="D15" s="81"/>
      <c r="E15" s="75"/>
      <c r="F15" s="75"/>
      <c r="G15" s="77"/>
    </row>
    <row r="16" spans="1:7" ht="15" x14ac:dyDescent="0.2">
      <c r="A16" s="78"/>
      <c r="B16" s="82" t="s">
        <v>17</v>
      </c>
      <c r="C16" s="83"/>
      <c r="D16" s="84"/>
      <c r="E16" s="75"/>
      <c r="F16" s="75"/>
      <c r="G16" s="75"/>
    </row>
    <row r="17" spans="1:7" ht="15" x14ac:dyDescent="0.2">
      <c r="A17" s="75"/>
      <c r="B17" s="75"/>
      <c r="C17" s="75"/>
      <c r="D17" s="75"/>
      <c r="E17" s="75"/>
      <c r="F17" s="75"/>
      <c r="G17" s="75"/>
    </row>
    <row r="18" spans="1:7" ht="15" x14ac:dyDescent="0.2">
      <c r="A18" s="75" t="s">
        <v>18</v>
      </c>
      <c r="B18" s="75"/>
      <c r="C18" s="75"/>
      <c r="D18" s="75"/>
      <c r="E18" s="75"/>
      <c r="F18" s="75"/>
      <c r="G18" s="75"/>
    </row>
    <row r="19" spans="1:7" ht="15" x14ac:dyDescent="0.2">
      <c r="A19" s="78"/>
      <c r="B19" s="79" t="s">
        <v>19</v>
      </c>
      <c r="C19" s="75"/>
      <c r="D19" s="75"/>
      <c r="E19" s="75"/>
      <c r="F19" s="75"/>
      <c r="G19" s="75"/>
    </row>
    <row r="20" spans="1:7" ht="15" x14ac:dyDescent="0.2">
      <c r="A20" s="78"/>
      <c r="B20" s="79" t="s">
        <v>20</v>
      </c>
      <c r="C20" s="75"/>
      <c r="D20" s="75"/>
      <c r="E20" s="75"/>
      <c r="F20" s="75"/>
      <c r="G20" s="75"/>
    </row>
    <row r="21" spans="1:7" ht="15" x14ac:dyDescent="0.2">
      <c r="A21" s="78"/>
      <c r="B21" s="79" t="s">
        <v>21</v>
      </c>
      <c r="C21" s="75"/>
      <c r="D21" s="75"/>
      <c r="E21" s="75"/>
      <c r="F21" s="75"/>
      <c r="G21" s="75"/>
    </row>
    <row r="22" spans="1:7" ht="15" x14ac:dyDescent="0.2">
      <c r="A22" s="78"/>
      <c r="B22" s="79" t="s">
        <v>22</v>
      </c>
      <c r="C22" s="75"/>
      <c r="D22" s="75"/>
      <c r="E22" s="75"/>
      <c r="F22" s="75"/>
      <c r="G22" s="75"/>
    </row>
    <row r="23" spans="1:7" ht="15" x14ac:dyDescent="0.2">
      <c r="A23" s="75"/>
      <c r="B23" s="75"/>
      <c r="C23" s="75"/>
      <c r="D23" s="75"/>
      <c r="E23" s="75"/>
      <c r="F23" s="75"/>
      <c r="G23" s="75"/>
    </row>
    <row r="24" spans="1:7" ht="15" x14ac:dyDescent="0.2">
      <c r="A24" s="75" t="s">
        <v>23</v>
      </c>
      <c r="B24" s="75"/>
      <c r="C24" s="75"/>
      <c r="D24" s="75"/>
      <c r="E24" s="75"/>
      <c r="F24" s="75"/>
      <c r="G24" s="75"/>
    </row>
    <row r="25" spans="1:7" ht="15.75" x14ac:dyDescent="0.25">
      <c r="A25" s="85" t="s">
        <v>24</v>
      </c>
      <c r="B25" s="79" t="s">
        <v>25</v>
      </c>
      <c r="C25" s="79" t="s">
        <v>26</v>
      </c>
      <c r="D25" s="79" t="s">
        <v>27</v>
      </c>
      <c r="E25" s="79" t="s">
        <v>28</v>
      </c>
      <c r="F25" s="79" t="s">
        <v>29</v>
      </c>
      <c r="G25" s="79" t="s">
        <v>30</v>
      </c>
    </row>
    <row r="26" spans="1:7" ht="15.75" x14ac:dyDescent="0.25">
      <c r="A26" s="115" t="s">
        <v>87</v>
      </c>
      <c r="B26" s="114">
        <v>0</v>
      </c>
      <c r="C26" s="114">
        <v>5</v>
      </c>
      <c r="D26" s="114">
        <v>7</v>
      </c>
      <c r="E26" s="79"/>
      <c r="F26" s="79"/>
      <c r="G26" s="79"/>
    </row>
    <row r="27" spans="1:7" ht="15" x14ac:dyDescent="0.2">
      <c r="A27" s="79" t="s">
        <v>31</v>
      </c>
      <c r="B27" s="76"/>
      <c r="C27" s="76"/>
      <c r="D27" s="76"/>
      <c r="E27" s="76"/>
      <c r="F27" s="76"/>
      <c r="G27" s="76"/>
    </row>
    <row r="28" spans="1:7" ht="15" x14ac:dyDescent="0.2">
      <c r="A28" s="79" t="s">
        <v>32</v>
      </c>
      <c r="B28" s="76"/>
      <c r="C28" s="76"/>
      <c r="D28" s="76"/>
      <c r="E28" s="76"/>
      <c r="F28" s="76"/>
      <c r="G28" s="76"/>
    </row>
    <row r="29" spans="1:7" ht="15" x14ac:dyDescent="0.2">
      <c r="A29" s="79" t="s">
        <v>33</v>
      </c>
      <c r="B29" s="76"/>
      <c r="C29" s="76"/>
      <c r="D29" s="76"/>
      <c r="E29" s="76"/>
      <c r="F29" s="76"/>
      <c r="G29" s="76"/>
    </row>
    <row r="30" spans="1:7" ht="15" x14ac:dyDescent="0.2">
      <c r="A30" s="79" t="s">
        <v>34</v>
      </c>
      <c r="B30" s="76"/>
      <c r="C30" s="76"/>
      <c r="D30" s="76"/>
      <c r="E30" s="76"/>
      <c r="F30" s="76"/>
      <c r="G30" s="76"/>
    </row>
    <row r="31" spans="1:7" ht="15.75" x14ac:dyDescent="0.25">
      <c r="A31" s="79" t="s">
        <v>35</v>
      </c>
      <c r="B31" s="76"/>
      <c r="C31" s="76"/>
      <c r="D31" s="76"/>
      <c r="E31" s="76"/>
      <c r="F31" s="76"/>
      <c r="G31" s="76"/>
    </row>
    <row r="32" spans="1:7" ht="15.75" thickBot="1" x14ac:dyDescent="0.25">
      <c r="A32" s="86" t="s">
        <v>36</v>
      </c>
      <c r="B32" s="87"/>
      <c r="C32" s="87"/>
      <c r="D32" s="87"/>
      <c r="E32" s="87"/>
      <c r="F32" s="87"/>
      <c r="G32" s="87"/>
    </row>
    <row r="33" spans="1:7" ht="15" x14ac:dyDescent="0.2">
      <c r="A33" s="88" t="s">
        <v>37</v>
      </c>
      <c r="B33" s="89"/>
      <c r="C33" s="89"/>
      <c r="D33" s="89"/>
      <c r="E33" s="89"/>
      <c r="F33" s="89"/>
      <c r="G33" s="90"/>
    </row>
    <row r="34" spans="1:7" ht="15" x14ac:dyDescent="0.2">
      <c r="A34" s="91" t="s">
        <v>38</v>
      </c>
      <c r="B34" s="76"/>
      <c r="C34" s="76"/>
      <c r="D34" s="76"/>
      <c r="E34" s="76"/>
      <c r="F34" s="76"/>
      <c r="G34" s="92"/>
    </row>
    <row r="35" spans="1:7" ht="15" x14ac:dyDescent="0.2">
      <c r="A35" s="91" t="s">
        <v>39</v>
      </c>
      <c r="B35" s="76"/>
      <c r="C35" s="76"/>
      <c r="D35" s="76"/>
      <c r="E35" s="76"/>
      <c r="F35" s="76"/>
      <c r="G35" s="92"/>
    </row>
    <row r="36" spans="1:7" ht="15.75" thickBot="1" x14ac:dyDescent="0.25">
      <c r="A36" s="93" t="s">
        <v>40</v>
      </c>
      <c r="B36" s="94"/>
      <c r="C36" s="94"/>
      <c r="D36" s="94"/>
      <c r="E36" s="94"/>
      <c r="F36" s="94"/>
      <c r="G36" s="95"/>
    </row>
    <row r="37" spans="1:7" ht="15" x14ac:dyDescent="0.2">
      <c r="A37" s="96" t="s">
        <v>41</v>
      </c>
      <c r="B37" s="96"/>
      <c r="C37" s="96"/>
      <c r="D37" s="96"/>
      <c r="E37" s="96"/>
      <c r="F37" s="96"/>
      <c r="G37" s="96"/>
    </row>
    <row r="38" spans="1:7" ht="18" x14ac:dyDescent="0.2">
      <c r="A38" s="79" t="s">
        <v>42</v>
      </c>
      <c r="B38" s="76"/>
      <c r="C38" s="76"/>
      <c r="D38" s="76"/>
      <c r="E38" s="76"/>
      <c r="F38" s="76"/>
      <c r="G38" s="76"/>
    </row>
    <row r="39" spans="1:7" ht="15" x14ac:dyDescent="0.2">
      <c r="A39" s="79" t="s">
        <v>43</v>
      </c>
      <c r="B39" s="76"/>
      <c r="C39" s="76"/>
      <c r="D39" s="76"/>
      <c r="E39" s="76"/>
      <c r="F39" s="76"/>
      <c r="G39" s="76"/>
    </row>
    <row r="40" spans="1:7" ht="15" x14ac:dyDescent="0.2">
      <c r="A40" s="79" t="s">
        <v>44</v>
      </c>
      <c r="B40" s="76"/>
      <c r="C40" s="76"/>
      <c r="D40" s="76"/>
      <c r="E40" s="76"/>
      <c r="F40" s="76"/>
      <c r="G40" s="76"/>
    </row>
    <row r="41" spans="1:7" ht="15" x14ac:dyDescent="0.2">
      <c r="A41" s="79" t="s">
        <v>45</v>
      </c>
      <c r="B41" s="76"/>
      <c r="C41" s="76"/>
      <c r="D41" s="76"/>
      <c r="E41" s="76"/>
      <c r="F41" s="76"/>
      <c r="G41" s="76"/>
    </row>
    <row r="42" spans="1:7" ht="15" x14ac:dyDescent="0.2">
      <c r="A42" s="79" t="s">
        <v>46</v>
      </c>
      <c r="B42" s="76"/>
      <c r="C42" s="76"/>
      <c r="D42" s="76"/>
      <c r="E42" s="76"/>
      <c r="F42" s="76"/>
      <c r="G42" s="76"/>
    </row>
    <row r="43" spans="1:7" ht="15" x14ac:dyDescent="0.2">
      <c r="A43" s="75"/>
      <c r="B43" s="75"/>
      <c r="C43" s="75"/>
      <c r="D43" s="75"/>
      <c r="E43" s="75"/>
      <c r="F43" s="75"/>
      <c r="G43" s="75"/>
    </row>
    <row r="44" spans="1:7" ht="15" x14ac:dyDescent="0.2">
      <c r="A44" s="126" t="s">
        <v>47</v>
      </c>
      <c r="B44" s="126"/>
      <c r="C44" s="126"/>
      <c r="D44" s="126"/>
      <c r="E44" s="126"/>
      <c r="F44" s="126"/>
      <c r="G44" s="126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zoomScale="90" zoomScaleNormal="90" workbookViewId="0">
      <selection activeCell="F3" sqref="F3"/>
    </sheetView>
  </sheetViews>
  <sheetFormatPr baseColWidth="10"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6"/>
    <col min="43" max="135" width="11.42578125" style="8"/>
  </cols>
  <sheetData>
    <row r="1" spans="1:18" ht="23.25" x14ac:dyDescent="0.35">
      <c r="A1" s="13" t="s">
        <v>48</v>
      </c>
      <c r="B1" s="14"/>
      <c r="C1" s="132" t="s">
        <v>84</v>
      </c>
      <c r="D1" s="133"/>
      <c r="E1" s="133"/>
      <c r="F1" s="133"/>
      <c r="G1" s="133"/>
      <c r="H1" s="133"/>
      <c r="I1" s="133"/>
      <c r="J1" s="133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49</v>
      </c>
      <c r="B3" s="6">
        <v>6.6</v>
      </c>
      <c r="C3" s="18" t="s">
        <v>50</v>
      </c>
      <c r="D3" s="17"/>
      <c r="E3" s="7">
        <v>9.3000000000000007</v>
      </c>
      <c r="F3" s="18" t="s">
        <v>51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52</v>
      </c>
      <c r="C5" s="20" t="s">
        <v>53</v>
      </c>
      <c r="D5" s="20" t="s">
        <v>54</v>
      </c>
      <c r="E5" s="20" t="s">
        <v>55</v>
      </c>
      <c r="F5" s="20" t="s">
        <v>56</v>
      </c>
      <c r="G5" s="20" t="s">
        <v>57</v>
      </c>
      <c r="H5" s="20" t="s">
        <v>58</v>
      </c>
      <c r="I5" s="20" t="s">
        <v>59</v>
      </c>
      <c r="J5" s="20" t="s">
        <v>60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83</v>
      </c>
      <c r="B6" s="5">
        <v>0</v>
      </c>
      <c r="C6" s="3">
        <v>5</v>
      </c>
      <c r="D6" s="3">
        <v>7</v>
      </c>
      <c r="E6" s="3"/>
      <c r="F6" s="3"/>
      <c r="G6" s="3"/>
      <c r="H6" s="4"/>
      <c r="I6" s="3"/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61</v>
      </c>
      <c r="B7" s="134" t="s">
        <v>62</v>
      </c>
      <c r="C7" s="135"/>
      <c r="D7" s="135"/>
      <c r="E7" s="135"/>
      <c r="F7" s="135"/>
      <c r="G7" s="135"/>
      <c r="H7" s="135"/>
      <c r="I7" s="136"/>
      <c r="J7" s="137"/>
      <c r="K7" s="22"/>
      <c r="L7" s="15"/>
      <c r="M7" s="15"/>
      <c r="N7" s="15"/>
      <c r="O7" s="15"/>
      <c r="P7" s="15"/>
      <c r="Q7" s="15"/>
      <c r="R7" s="15"/>
    </row>
    <row r="8" spans="1:18" ht="15" x14ac:dyDescent="0.25">
      <c r="A8" s="29">
        <v>1</v>
      </c>
      <c r="B8" s="109">
        <v>4.07</v>
      </c>
      <c r="C8" s="109">
        <v>4.33</v>
      </c>
      <c r="D8" s="108">
        <v>3.96</v>
      </c>
      <c r="E8" s="109"/>
      <c r="F8" s="109"/>
      <c r="G8" s="65"/>
      <c r="H8" s="65"/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5" x14ac:dyDescent="0.25">
      <c r="A9" s="30">
        <v>2</v>
      </c>
      <c r="B9" s="109">
        <v>3.67</v>
      </c>
      <c r="C9" s="109">
        <v>3.91</v>
      </c>
      <c r="D9" s="108">
        <v>4.0599999999999996</v>
      </c>
      <c r="E9" s="109"/>
      <c r="F9" s="109"/>
      <c r="G9" s="65"/>
      <c r="H9" s="65"/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5" x14ac:dyDescent="0.25">
      <c r="A10" s="30">
        <v>3</v>
      </c>
      <c r="B10" s="109">
        <v>3.85</v>
      </c>
      <c r="C10" s="109">
        <v>4.01</v>
      </c>
      <c r="D10" s="108">
        <v>3.83</v>
      </c>
      <c r="E10" s="109"/>
      <c r="F10" s="109"/>
      <c r="G10" s="65"/>
      <c r="H10" s="65"/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5" x14ac:dyDescent="0.25">
      <c r="A11" s="30">
        <v>4</v>
      </c>
      <c r="B11" s="109">
        <v>3.76</v>
      </c>
      <c r="C11" s="109">
        <v>3.99</v>
      </c>
      <c r="D11" s="108">
        <v>3.85</v>
      </c>
      <c r="E11" s="109"/>
      <c r="F11" s="109"/>
      <c r="G11" s="65"/>
      <c r="H11" s="65"/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5" x14ac:dyDescent="0.25">
      <c r="A12" s="30">
        <v>5</v>
      </c>
      <c r="B12" s="109">
        <v>4.55</v>
      </c>
      <c r="C12" s="109">
        <v>4.51</v>
      </c>
      <c r="D12" s="108">
        <v>4.43</v>
      </c>
      <c r="E12" s="109"/>
      <c r="F12" s="109"/>
      <c r="G12" s="65"/>
      <c r="H12" s="65"/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5" x14ac:dyDescent="0.25">
      <c r="A13" s="30">
        <v>6</v>
      </c>
      <c r="B13" s="109">
        <v>4.01</v>
      </c>
      <c r="C13" s="109">
        <v>4.08</v>
      </c>
      <c r="D13" s="108">
        <v>4.04</v>
      </c>
      <c r="E13" s="109"/>
      <c r="F13" s="109"/>
      <c r="G13" s="65"/>
      <c r="H13" s="65"/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5" x14ac:dyDescent="0.25">
      <c r="A14" s="30">
        <v>7</v>
      </c>
      <c r="B14" s="109">
        <v>3.99</v>
      </c>
      <c r="C14" s="109">
        <v>4.29</v>
      </c>
      <c r="D14" s="108">
        <v>4.28</v>
      </c>
      <c r="E14" s="109"/>
      <c r="F14" s="109"/>
      <c r="G14" s="65"/>
      <c r="H14" s="65"/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5" x14ac:dyDescent="0.25">
      <c r="A15" s="30">
        <v>8</v>
      </c>
      <c r="B15" s="109">
        <v>3.95</v>
      </c>
      <c r="C15" s="109">
        <v>4.0999999999999996</v>
      </c>
      <c r="D15" s="108">
        <v>4.01</v>
      </c>
      <c r="E15" s="109"/>
      <c r="F15" s="109"/>
      <c r="G15" s="65"/>
      <c r="H15" s="65"/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5" x14ac:dyDescent="0.25">
      <c r="A16" s="30">
        <v>9</v>
      </c>
      <c r="B16" s="109">
        <v>3.24</v>
      </c>
      <c r="C16" s="109">
        <v>3.47</v>
      </c>
      <c r="D16" s="108">
        <v>3.35</v>
      </c>
      <c r="E16" s="109"/>
      <c r="F16" s="109"/>
      <c r="G16" s="65"/>
      <c r="H16" s="65"/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5" x14ac:dyDescent="0.25">
      <c r="A17" s="30">
        <v>10</v>
      </c>
      <c r="B17" s="109">
        <v>4.32</v>
      </c>
      <c r="C17" s="109">
        <v>4.43</v>
      </c>
      <c r="D17" s="108">
        <v>4.28</v>
      </c>
      <c r="E17" s="109"/>
      <c r="F17" s="109"/>
      <c r="G17" s="64"/>
      <c r="H17" s="64"/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ht="15" x14ac:dyDescent="0.25">
      <c r="A18" s="30">
        <v>11</v>
      </c>
      <c r="B18" s="109">
        <v>4.09</v>
      </c>
      <c r="C18" s="109">
        <v>4.3099999999999996</v>
      </c>
      <c r="D18" s="108">
        <v>4.21</v>
      </c>
      <c r="E18" s="109"/>
      <c r="F18" s="109"/>
      <c r="G18" s="64"/>
      <c r="H18" s="64"/>
      <c r="I18" s="64"/>
      <c r="J18" s="61"/>
      <c r="K18" s="15"/>
      <c r="L18" s="15"/>
      <c r="M18" s="15"/>
      <c r="N18" s="15"/>
      <c r="O18" s="15"/>
      <c r="P18" s="15"/>
      <c r="Q18" s="15"/>
      <c r="R18" s="15"/>
    </row>
    <row r="19" spans="1:18" ht="15" x14ac:dyDescent="0.25">
      <c r="A19" s="30">
        <v>12</v>
      </c>
      <c r="B19" s="109">
        <v>3.95</v>
      </c>
      <c r="C19" s="109">
        <v>4.12</v>
      </c>
      <c r="D19" s="108">
        <v>3.93</v>
      </c>
      <c r="E19" s="109"/>
      <c r="F19" s="109"/>
      <c r="G19" s="64"/>
      <c r="H19" s="64"/>
      <c r="I19" s="64"/>
      <c r="J19" s="61"/>
      <c r="K19" s="15"/>
      <c r="L19" s="15"/>
      <c r="M19" s="15"/>
      <c r="N19" s="15"/>
      <c r="O19" s="15"/>
      <c r="P19" s="15"/>
      <c r="Q19" s="15"/>
      <c r="R19" s="15"/>
    </row>
    <row r="20" spans="1:18" ht="15" x14ac:dyDescent="0.25">
      <c r="A20" s="30">
        <v>13</v>
      </c>
      <c r="B20" s="64"/>
      <c r="C20" s="64"/>
      <c r="D20" s="64"/>
      <c r="E20" s="64"/>
      <c r="F20" s="64"/>
      <c r="G20" s="64"/>
      <c r="H20" s="64"/>
      <c r="I20" s="64"/>
      <c r="J20" s="61"/>
      <c r="K20" s="15"/>
      <c r="L20" s="15"/>
      <c r="M20" s="15"/>
      <c r="N20" s="15"/>
      <c r="O20" s="15"/>
      <c r="P20" s="15"/>
      <c r="Q20" s="15"/>
      <c r="R20" s="15"/>
    </row>
    <row r="21" spans="1:18" ht="15" x14ac:dyDescent="0.25">
      <c r="A21" s="30">
        <v>14</v>
      </c>
      <c r="B21" s="64"/>
      <c r="C21" s="64"/>
      <c r="D21" s="64"/>
      <c r="E21" s="64"/>
      <c r="F21" s="64"/>
      <c r="G21" s="64"/>
      <c r="H21" s="64"/>
      <c r="I21" s="64"/>
      <c r="J21" s="61"/>
      <c r="K21" s="15"/>
      <c r="L21" s="15"/>
      <c r="M21" s="15"/>
      <c r="N21" s="15"/>
      <c r="O21" s="15"/>
      <c r="P21" s="15"/>
      <c r="Q21" s="15"/>
      <c r="R21" s="15"/>
    </row>
    <row r="22" spans="1:18" ht="15" x14ac:dyDescent="0.25">
      <c r="A22" s="30">
        <v>15</v>
      </c>
      <c r="B22" s="64"/>
      <c r="C22" s="64"/>
      <c r="D22" s="64"/>
      <c r="E22" s="64"/>
      <c r="F22" s="64"/>
      <c r="G22" s="64"/>
      <c r="H22" s="64"/>
      <c r="I22" s="64"/>
      <c r="J22" s="61"/>
      <c r="K22" s="15"/>
      <c r="L22" s="15"/>
      <c r="M22" s="15"/>
      <c r="N22" s="15"/>
      <c r="O22" s="15"/>
      <c r="P22" s="15"/>
      <c r="Q22" s="15"/>
      <c r="R22" s="15"/>
    </row>
    <row r="23" spans="1:18" ht="14.25" x14ac:dyDescent="0.2">
      <c r="A23" s="30">
        <v>16</v>
      </c>
      <c r="B23" s="42"/>
      <c r="C23" s="43"/>
      <c r="D23" s="43"/>
      <c r="E23" s="43"/>
      <c r="F23" s="43"/>
      <c r="G23" s="44"/>
      <c r="H23" s="44"/>
      <c r="I23" s="44"/>
      <c r="J23" s="61"/>
      <c r="K23" s="15"/>
      <c r="L23" s="15"/>
      <c r="M23" s="15"/>
      <c r="N23" s="15"/>
      <c r="O23" s="15"/>
      <c r="P23" s="15"/>
      <c r="Q23" s="15"/>
      <c r="R23" s="15"/>
    </row>
    <row r="24" spans="1:18" ht="14.25" x14ac:dyDescent="0.2">
      <c r="A24" s="30">
        <v>17</v>
      </c>
      <c r="B24" s="42"/>
      <c r="C24" s="43"/>
      <c r="D24" s="43"/>
      <c r="E24" s="43"/>
      <c r="F24" s="43"/>
      <c r="G24" s="44"/>
      <c r="H24" s="44"/>
      <c r="I24" s="44"/>
      <c r="J24" s="61"/>
      <c r="K24" s="15"/>
      <c r="L24" s="15"/>
      <c r="M24" s="15"/>
      <c r="N24" s="15"/>
      <c r="O24" s="15"/>
      <c r="P24" s="15"/>
      <c r="Q24" s="15"/>
      <c r="R24" s="15"/>
    </row>
    <row r="25" spans="1:18" ht="14.25" x14ac:dyDescent="0.2">
      <c r="A25" s="30">
        <v>18</v>
      </c>
      <c r="B25" s="42"/>
      <c r="C25" s="43"/>
      <c r="D25" s="43"/>
      <c r="E25" s="43"/>
      <c r="F25" s="43"/>
      <c r="G25" s="44"/>
      <c r="H25" s="44"/>
      <c r="I25" s="44"/>
      <c r="J25" s="61"/>
      <c r="K25" s="15"/>
      <c r="L25" s="15"/>
      <c r="M25" s="15"/>
      <c r="N25" s="15"/>
      <c r="O25" s="15"/>
      <c r="P25" s="15"/>
      <c r="Q25" s="15"/>
      <c r="R25" s="15"/>
    </row>
    <row r="26" spans="1:18" ht="14.25" x14ac:dyDescent="0.2">
      <c r="A26" s="30">
        <v>19</v>
      </c>
      <c r="B26" s="42"/>
      <c r="C26" s="43"/>
      <c r="D26" s="43"/>
      <c r="E26" s="43"/>
      <c r="F26" s="43"/>
      <c r="G26" s="44"/>
      <c r="H26" s="44"/>
      <c r="I26" s="44"/>
      <c r="J26" s="61"/>
      <c r="K26" s="15"/>
      <c r="L26" s="15"/>
      <c r="M26" s="15"/>
      <c r="N26" s="15"/>
      <c r="O26" s="15"/>
      <c r="P26" s="15"/>
      <c r="Q26" s="15"/>
      <c r="R26" s="15"/>
    </row>
    <row r="27" spans="1:18" ht="14.25" x14ac:dyDescent="0.2">
      <c r="A27" s="30">
        <v>20</v>
      </c>
      <c r="B27" s="42"/>
      <c r="C27" s="43"/>
      <c r="D27" s="43"/>
      <c r="E27" s="43"/>
      <c r="F27" s="43"/>
      <c r="G27" s="44"/>
      <c r="H27" s="44"/>
      <c r="I27" s="44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.25" x14ac:dyDescent="0.2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.25" x14ac:dyDescent="0.2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.25" x14ac:dyDescent="0.2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.25" x14ac:dyDescent="0.2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" x14ac:dyDescent="0.2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" x14ac:dyDescent="0.2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" x14ac:dyDescent="0.2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" x14ac:dyDescent="0.2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27" t="s">
        <v>63</v>
      </c>
      <c r="L40" s="128"/>
      <c r="M40" s="128"/>
      <c r="N40" s="128"/>
      <c r="O40" s="128"/>
      <c r="P40" s="128"/>
      <c r="Q40" s="128"/>
      <c r="R40" s="128"/>
    </row>
    <row r="41" spans="1:18" ht="15" x14ac:dyDescent="0.2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" x14ac:dyDescent="0.2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" x14ac:dyDescent="0.2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x14ac:dyDescent="0.2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x14ac:dyDescent="0.2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38" t="s">
        <v>64</v>
      </c>
      <c r="C61" s="139"/>
      <c r="D61" s="139"/>
      <c r="E61" s="139"/>
      <c r="F61" s="139"/>
      <c r="G61" s="139"/>
      <c r="H61" s="139"/>
      <c r="I61" s="139"/>
      <c r="J61" s="139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61</v>
      </c>
      <c r="B63" s="20" t="s">
        <v>52</v>
      </c>
      <c r="C63" s="20" t="s">
        <v>53</v>
      </c>
      <c r="D63" s="20" t="s">
        <v>54</v>
      </c>
      <c r="E63" s="20" t="s">
        <v>55</v>
      </c>
      <c r="F63" s="20" t="s">
        <v>56</v>
      </c>
      <c r="G63" s="20" t="s">
        <v>57</v>
      </c>
      <c r="H63" s="20" t="s">
        <v>58</v>
      </c>
      <c r="I63" s="20" t="s">
        <v>59</v>
      </c>
      <c r="J63" s="20" t="s">
        <v>60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106.38820638820638</v>
      </c>
      <c r="D64" s="25">
        <f t="shared" ref="D64:D73" si="2">IF((B8&lt;&gt;0)*ISNUMBER(D8),100*(D8/B8),"")</f>
        <v>97.297297297297291</v>
      </c>
      <c r="E64" s="25" t="str">
        <f t="shared" ref="E64:E73" si="3">IF((B8&lt;&gt;0)*ISNUMBER(E8),100*(E8/B8),"")</f>
        <v/>
      </c>
      <c r="F64" s="25" t="str">
        <f t="shared" ref="F64:F73" si="4">IF((B8&lt;&gt;0)*ISNUMBER(F8),100*(F8/B8),"")</f>
        <v/>
      </c>
      <c r="G64" s="25" t="str">
        <f t="shared" ref="G64:G73" si="5">IF((B8&lt;&gt;0)*ISNUMBER(G8),100*(G8/B8),"")</f>
        <v/>
      </c>
      <c r="H64" s="25" t="str">
        <f t="shared" ref="H64:H73" si="6">IF((B8&lt;&gt;0)*ISNUMBER(H8),100*(H8/B8),"")</f>
        <v/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106.53950953678475</v>
      </c>
      <c r="D65" s="25">
        <f t="shared" si="2"/>
        <v>110.62670299727519</v>
      </c>
      <c r="E65" s="25" t="str">
        <f t="shared" si="3"/>
        <v/>
      </c>
      <c r="F65" s="25" t="str">
        <f t="shared" si="4"/>
        <v/>
      </c>
      <c r="G65" s="25" t="str">
        <f t="shared" si="5"/>
        <v/>
      </c>
      <c r="H65" s="25" t="str">
        <f t="shared" si="6"/>
        <v/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104.15584415584416</v>
      </c>
      <c r="D66" s="25">
        <f t="shared" si="2"/>
        <v>99.480519480519476</v>
      </c>
      <c r="E66" s="25" t="str">
        <f t="shared" si="3"/>
        <v/>
      </c>
      <c r="F66" s="25" t="str">
        <f t="shared" si="4"/>
        <v/>
      </c>
      <c r="G66" s="25" t="str">
        <f t="shared" si="5"/>
        <v/>
      </c>
      <c r="H66" s="25" t="str">
        <f t="shared" si="6"/>
        <v/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106.11702127659575</v>
      </c>
      <c r="D67" s="25">
        <f t="shared" si="2"/>
        <v>102.39361702127661</v>
      </c>
      <c r="E67" s="25" t="str">
        <f t="shared" si="3"/>
        <v/>
      </c>
      <c r="F67" s="25" t="str">
        <f t="shared" si="4"/>
        <v/>
      </c>
      <c r="G67" s="25" t="str">
        <f t="shared" si="5"/>
        <v/>
      </c>
      <c r="H67" s="25" t="str">
        <f t="shared" si="6"/>
        <v/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99.120879120879124</v>
      </c>
      <c r="D68" s="25">
        <f t="shared" si="2"/>
        <v>97.362637362637358</v>
      </c>
      <c r="E68" s="25" t="str">
        <f t="shared" si="3"/>
        <v/>
      </c>
      <c r="F68" s="25" t="str">
        <f t="shared" si="4"/>
        <v/>
      </c>
      <c r="G68" s="25" t="str">
        <f t="shared" si="5"/>
        <v/>
      </c>
      <c r="H68" s="25" t="str">
        <f t="shared" si="6"/>
        <v/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101.74563591022445</v>
      </c>
      <c r="D69" s="25">
        <f t="shared" si="2"/>
        <v>100.74812967581049</v>
      </c>
      <c r="E69" s="25" t="str">
        <f t="shared" si="3"/>
        <v/>
      </c>
      <c r="F69" s="25" t="str">
        <f t="shared" si="4"/>
        <v/>
      </c>
      <c r="G69" s="25" t="str">
        <f t="shared" si="5"/>
        <v/>
      </c>
      <c r="H69" s="25" t="str">
        <f t="shared" si="6"/>
        <v/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107.51879699248119</v>
      </c>
      <c r="D70" s="25">
        <f t="shared" si="2"/>
        <v>107.26817042606515</v>
      </c>
      <c r="E70" s="25" t="str">
        <f t="shared" si="3"/>
        <v/>
      </c>
      <c r="F70" s="25" t="str">
        <f t="shared" si="4"/>
        <v/>
      </c>
      <c r="G70" s="25" t="str">
        <f t="shared" si="5"/>
        <v/>
      </c>
      <c r="H70" s="25" t="str">
        <f t="shared" si="6"/>
        <v/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103.79746835443035</v>
      </c>
      <c r="D71" s="25">
        <f t="shared" si="2"/>
        <v>101.51898734177213</v>
      </c>
      <c r="E71" s="25" t="str">
        <f t="shared" si="3"/>
        <v/>
      </c>
      <c r="F71" s="25" t="str">
        <f t="shared" si="4"/>
        <v/>
      </c>
      <c r="G71" s="25" t="str">
        <f t="shared" si="5"/>
        <v/>
      </c>
      <c r="H71" s="25" t="str">
        <f t="shared" si="6"/>
        <v/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107.09876543209877</v>
      </c>
      <c r="D72" s="25">
        <f t="shared" si="2"/>
        <v>103.39506172839505</v>
      </c>
      <c r="E72" s="25" t="str">
        <f t="shared" si="3"/>
        <v/>
      </c>
      <c r="F72" s="25" t="str">
        <f t="shared" si="4"/>
        <v/>
      </c>
      <c r="G72" s="25" t="str">
        <f t="shared" si="5"/>
        <v/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102.54629629629628</v>
      </c>
      <c r="D73" s="25">
        <f t="shared" si="2"/>
        <v>99.074074074074076</v>
      </c>
      <c r="E73" s="25" t="str">
        <f t="shared" si="3"/>
        <v/>
      </c>
      <c r="F73" s="25" t="str">
        <f t="shared" si="4"/>
        <v/>
      </c>
      <c r="G73" s="25" t="str">
        <f t="shared" si="5"/>
        <v/>
      </c>
      <c r="H73" s="25" t="str">
        <f t="shared" si="6"/>
        <v/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105.37897310513446</v>
      </c>
      <c r="D74" s="25">
        <f t="shared" ref="D74:D103" si="11">IF((B18&lt;&gt;0)*ISNUMBER(D18),100*(D18/B18),"")</f>
        <v>102.93398533007337</v>
      </c>
      <c r="E74" s="25" t="str">
        <f t="shared" ref="E74:E103" si="12">IF((B18&lt;&gt;0)*ISNUMBER(E18),100*(E18/B18),"")</f>
        <v/>
      </c>
      <c r="F74" s="25" t="str">
        <f t="shared" ref="F74:F103" si="13">IF((B18&lt;&gt;0)*ISNUMBER(F18),100*(F18/B18),"")</f>
        <v/>
      </c>
      <c r="G74" s="25" t="str">
        <f t="shared" ref="G74:G103" si="14">IF((B18&lt;&gt;0)*ISNUMBER(G18),100*(G18/B18),"")</f>
        <v/>
      </c>
      <c r="H74" s="25" t="str">
        <f t="shared" ref="H74:H103" si="15">IF((B18&lt;&gt;0)*ISNUMBER(H18),100*(H18/B18),"")</f>
        <v/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104.30379746835443</v>
      </c>
      <c r="D75" s="25">
        <f t="shared" si="11"/>
        <v>99.493670886075947</v>
      </c>
      <c r="E75" s="25" t="str">
        <f t="shared" si="12"/>
        <v/>
      </c>
      <c r="F75" s="25" t="str">
        <f t="shared" si="13"/>
        <v/>
      </c>
      <c r="G75" s="25" t="str">
        <f t="shared" si="14"/>
        <v/>
      </c>
      <c r="H75" s="25" t="str">
        <f t="shared" si="15"/>
        <v/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 t="str">
        <f t="shared" si="9"/>
        <v/>
      </c>
      <c r="C76" s="25" t="str">
        <f t="shared" si="10"/>
        <v/>
      </c>
      <c r="D76" s="25" t="str">
        <f t="shared" si="11"/>
        <v/>
      </c>
      <c r="E76" s="25" t="str">
        <f t="shared" si="12"/>
        <v/>
      </c>
      <c r="F76" s="25" t="str">
        <f t="shared" si="13"/>
        <v/>
      </c>
      <c r="G76" s="25" t="str">
        <f t="shared" si="14"/>
        <v/>
      </c>
      <c r="H76" s="25" t="str">
        <f t="shared" si="15"/>
        <v/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 t="str">
        <f t="shared" si="9"/>
        <v/>
      </c>
      <c r="C77" s="25" t="str">
        <f t="shared" si="10"/>
        <v/>
      </c>
      <c r="D77" s="25" t="str">
        <f t="shared" si="11"/>
        <v/>
      </c>
      <c r="E77" s="25" t="str">
        <f t="shared" si="12"/>
        <v/>
      </c>
      <c r="F77" s="25" t="str">
        <f t="shared" si="13"/>
        <v/>
      </c>
      <c r="G77" s="25" t="str">
        <f t="shared" si="14"/>
        <v/>
      </c>
      <c r="H77" s="25" t="str">
        <f t="shared" si="15"/>
        <v/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 t="str">
        <f t="shared" si="9"/>
        <v/>
      </c>
      <c r="C78" s="25" t="str">
        <f t="shared" si="10"/>
        <v/>
      </c>
      <c r="D78" s="25" t="str">
        <f t="shared" si="11"/>
        <v/>
      </c>
      <c r="E78" s="25" t="str">
        <f t="shared" si="12"/>
        <v/>
      </c>
      <c r="F78" s="25" t="str">
        <f t="shared" si="13"/>
        <v/>
      </c>
      <c r="G78" s="25" t="str">
        <f t="shared" si="14"/>
        <v/>
      </c>
      <c r="H78" s="25" t="str">
        <f t="shared" si="15"/>
        <v/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 t="str">
        <f t="shared" si="9"/>
        <v/>
      </c>
      <c r="C79" s="25" t="str">
        <f t="shared" si="10"/>
        <v/>
      </c>
      <c r="D79" s="25" t="str">
        <f t="shared" si="11"/>
        <v/>
      </c>
      <c r="E79" s="25" t="str">
        <f t="shared" si="12"/>
        <v/>
      </c>
      <c r="F79" s="25" t="str">
        <f t="shared" si="13"/>
        <v/>
      </c>
      <c r="G79" s="25" t="str">
        <f t="shared" si="14"/>
        <v/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 t="str">
        <f t="shared" si="9"/>
        <v/>
      </c>
      <c r="C80" s="25" t="str">
        <f t="shared" si="10"/>
        <v/>
      </c>
      <c r="D80" s="25" t="str">
        <f t="shared" si="11"/>
        <v/>
      </c>
      <c r="E80" s="25" t="str">
        <f t="shared" si="12"/>
        <v/>
      </c>
      <c r="F80" s="25" t="str">
        <f t="shared" si="13"/>
        <v/>
      </c>
      <c r="G80" s="25" t="str">
        <f t="shared" si="14"/>
        <v/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 t="str">
        <f t="shared" si="9"/>
        <v/>
      </c>
      <c r="C81" s="25" t="str">
        <f t="shared" si="10"/>
        <v/>
      </c>
      <c r="D81" s="25" t="str">
        <f t="shared" si="11"/>
        <v/>
      </c>
      <c r="E81" s="25" t="str">
        <f t="shared" si="12"/>
        <v/>
      </c>
      <c r="F81" s="25" t="str">
        <f t="shared" si="13"/>
        <v/>
      </c>
      <c r="G81" s="25" t="str">
        <f t="shared" si="14"/>
        <v/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 t="str">
        <f t="shared" si="9"/>
        <v/>
      </c>
      <c r="C82" s="25" t="str">
        <f t="shared" si="10"/>
        <v/>
      </c>
      <c r="D82" s="25" t="str">
        <f t="shared" si="11"/>
        <v/>
      </c>
      <c r="E82" s="25" t="str">
        <f t="shared" si="12"/>
        <v/>
      </c>
      <c r="F82" s="25" t="str">
        <f t="shared" si="13"/>
        <v/>
      </c>
      <c r="G82" s="25" t="str">
        <f t="shared" si="14"/>
        <v/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 t="str">
        <f t="shared" si="9"/>
        <v/>
      </c>
      <c r="C83" s="25" t="str">
        <f t="shared" si="10"/>
        <v/>
      </c>
      <c r="D83" s="25" t="str">
        <f t="shared" si="11"/>
        <v/>
      </c>
      <c r="E83" s="25" t="str">
        <f t="shared" si="12"/>
        <v/>
      </c>
      <c r="F83" s="25" t="str">
        <f t="shared" si="13"/>
        <v/>
      </c>
      <c r="G83" s="25" t="str">
        <f t="shared" si="14"/>
        <v/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9" t="s">
        <v>65</v>
      </c>
      <c r="L102" s="130"/>
      <c r="M102" s="130"/>
      <c r="N102" s="130"/>
      <c r="O102" s="130"/>
      <c r="P102" s="130"/>
      <c r="Q102" s="130"/>
      <c r="R102" s="130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31"/>
      <c r="L103" s="130"/>
      <c r="M103" s="130"/>
      <c r="N103" s="130"/>
      <c r="O103" s="130"/>
      <c r="P103" s="130"/>
      <c r="Q103" s="130"/>
      <c r="R103" s="130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31"/>
      <c r="L104" s="130"/>
      <c r="M104" s="130"/>
      <c r="N104" s="130"/>
      <c r="O104" s="130"/>
      <c r="P104" s="130"/>
      <c r="Q104" s="130"/>
      <c r="R104" s="130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31"/>
      <c r="L105" s="130"/>
      <c r="M105" s="130"/>
      <c r="N105" s="130"/>
      <c r="O105" s="130"/>
      <c r="P105" s="130"/>
      <c r="Q105" s="130"/>
      <c r="R105" s="130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31"/>
      <c r="L106" s="130"/>
      <c r="M106" s="130"/>
      <c r="N106" s="130"/>
      <c r="O106" s="130"/>
      <c r="P106" s="130"/>
      <c r="Q106" s="130"/>
      <c r="R106" s="130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66</v>
      </c>
      <c r="B114" s="26">
        <f t="shared" ref="B114:H114" si="27">IF(B115&gt;0,AVERAGE(B64:B113),"")</f>
        <v>100</v>
      </c>
      <c r="C114" s="26">
        <f t="shared" si="27"/>
        <v>104.5592661697775</v>
      </c>
      <c r="D114" s="26">
        <f t="shared" si="27"/>
        <v>101.79940446843936</v>
      </c>
      <c r="E114" s="26" t="str">
        <f t="shared" si="27"/>
        <v/>
      </c>
      <c r="F114" s="26" t="str">
        <f t="shared" si="27"/>
        <v/>
      </c>
      <c r="G114" s="26" t="str">
        <f t="shared" si="27"/>
        <v/>
      </c>
      <c r="H114" s="26" t="str">
        <f t="shared" si="27"/>
        <v/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67</v>
      </c>
      <c r="B115" s="26">
        <f>COUNT(B64:B113)</f>
        <v>12</v>
      </c>
      <c r="C115" s="26">
        <f t="shared" ref="C115:J115" si="28">COUNT(C64:C113)</f>
        <v>12</v>
      </c>
      <c r="D115" s="26">
        <f t="shared" si="28"/>
        <v>12</v>
      </c>
      <c r="E115" s="26">
        <f t="shared" si="28"/>
        <v>0</v>
      </c>
      <c r="F115" s="26">
        <f t="shared" si="28"/>
        <v>0</v>
      </c>
      <c r="G115" s="26">
        <f t="shared" si="28"/>
        <v>0</v>
      </c>
      <c r="H115" s="26">
        <f t="shared" si="28"/>
        <v>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68</v>
      </c>
      <c r="B116" s="26">
        <f>IF(B115&gt;0,STDEV(B64:B113),"")</f>
        <v>0</v>
      </c>
      <c r="C116" s="26">
        <f t="shared" ref="C116:H116" si="29">IF(C115&gt;0,STDEV(C64:C113),"")</f>
        <v>2.4849684811346413</v>
      </c>
      <c r="D116" s="26">
        <f t="shared" si="29"/>
        <v>3.9459280424931191</v>
      </c>
      <c r="E116" s="26" t="str">
        <f t="shared" si="29"/>
        <v/>
      </c>
      <c r="F116" s="26" t="str">
        <f t="shared" si="29"/>
        <v/>
      </c>
      <c r="G116" s="26" t="str">
        <f t="shared" si="29"/>
        <v/>
      </c>
      <c r="H116" s="26" t="str">
        <f t="shared" si="29"/>
        <v/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69</v>
      </c>
      <c r="B117" s="26">
        <f>IF(B115&gt;0,B116/SQRT(B115),"")</f>
        <v>0</v>
      </c>
      <c r="C117" s="26">
        <f t="shared" ref="C117:H117" si="30">IF(C115&gt;0,C116/SQRT(C115),"")</f>
        <v>0.71734861075541034</v>
      </c>
      <c r="D117" s="26">
        <f t="shared" si="30"/>
        <v>1.1390913087681478</v>
      </c>
      <c r="E117" s="26" t="str">
        <f t="shared" si="30"/>
        <v/>
      </c>
      <c r="F117" s="26" t="str">
        <f t="shared" si="30"/>
        <v/>
      </c>
      <c r="G117" s="26" t="str">
        <f t="shared" si="30"/>
        <v/>
      </c>
      <c r="H117" s="26" t="str">
        <f t="shared" si="30"/>
        <v/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70</v>
      </c>
      <c r="B118" s="26">
        <f t="shared" ref="B118:J118" si="31">IF(B115&gt;2,TINV(0.1,B115-1),"")</f>
        <v>1.7958848187040437</v>
      </c>
      <c r="C118" s="26">
        <f t="shared" si="31"/>
        <v>1.7958848187040437</v>
      </c>
      <c r="D118" s="26">
        <f t="shared" si="31"/>
        <v>1.7958848187040437</v>
      </c>
      <c r="E118" s="26" t="str">
        <f t="shared" si="31"/>
        <v/>
      </c>
      <c r="F118" s="26" t="str">
        <f t="shared" si="31"/>
        <v/>
      </c>
      <c r="G118" s="26" t="str">
        <f t="shared" si="31"/>
        <v/>
      </c>
      <c r="H118" s="26" t="str">
        <f t="shared" si="31"/>
        <v/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71</v>
      </c>
      <c r="B119" s="26">
        <f>IF(B115&gt;2,B118*B117,"")</f>
        <v>0</v>
      </c>
      <c r="C119" s="26">
        <f t="shared" ref="C119:H119" si="32">IF(C115&gt;2,C118*C117,"")</f>
        <v>1.2882754797740776</v>
      </c>
      <c r="D119" s="26">
        <f t="shared" si="32"/>
        <v>2.0456767885344371</v>
      </c>
      <c r="E119" s="26" t="str">
        <f t="shared" si="32"/>
        <v/>
      </c>
      <c r="F119" s="26" t="str">
        <f t="shared" si="32"/>
        <v/>
      </c>
      <c r="G119" s="26" t="str">
        <f t="shared" si="32"/>
        <v/>
      </c>
      <c r="H119" s="26" t="str">
        <f t="shared" si="32"/>
        <v/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72</v>
      </c>
      <c r="B120" s="26">
        <f>IF(B115&gt;0,MIN(B64:B113),"")</f>
        <v>100</v>
      </c>
      <c r="C120" s="26">
        <f t="shared" ref="C120:J120" si="33">IF(C115&gt;0,MIN(C64:C113),"")</f>
        <v>99.120879120879124</v>
      </c>
      <c r="D120" s="26">
        <f t="shared" si="33"/>
        <v>97.297297297297291</v>
      </c>
      <c r="E120" s="26" t="str">
        <f t="shared" si="33"/>
        <v/>
      </c>
      <c r="F120" s="26" t="str">
        <f t="shared" si="33"/>
        <v/>
      </c>
      <c r="G120" s="26" t="str">
        <f t="shared" si="33"/>
        <v/>
      </c>
      <c r="H120" s="26" t="str">
        <f t="shared" si="33"/>
        <v/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73</v>
      </c>
      <c r="B121" s="26">
        <f>IF(B115&gt;0,MAX(B64:B113),"")</f>
        <v>100</v>
      </c>
      <c r="C121" s="26">
        <f t="shared" ref="C121:J121" si="34">IF(C115&gt;0,MAX(C64:C113),"")</f>
        <v>107.51879699248119</v>
      </c>
      <c r="D121" s="26">
        <f t="shared" si="34"/>
        <v>110.62670299727519</v>
      </c>
      <c r="E121" s="26" t="str">
        <f t="shared" si="34"/>
        <v/>
      </c>
      <c r="F121" s="26" t="str">
        <f t="shared" si="34"/>
        <v/>
      </c>
      <c r="G121" s="26" t="str">
        <f t="shared" si="34"/>
        <v/>
      </c>
      <c r="H121" s="26" t="str">
        <f t="shared" si="34"/>
        <v/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74</v>
      </c>
      <c r="B122" s="38">
        <f>100-B3</f>
        <v>93.4</v>
      </c>
      <c r="C122" s="38">
        <f>100-B3</f>
        <v>93.4</v>
      </c>
      <c r="D122" s="38">
        <f>100-B3</f>
        <v>93.4</v>
      </c>
      <c r="E122" s="38">
        <f>100-B3</f>
        <v>93.4</v>
      </c>
      <c r="F122" s="38">
        <f>100-B3</f>
        <v>93.4</v>
      </c>
      <c r="G122" s="38">
        <f>100-B3</f>
        <v>93.4</v>
      </c>
      <c r="H122" s="38">
        <f>100-B3</f>
        <v>93.4</v>
      </c>
      <c r="I122" s="38">
        <f>100-B3</f>
        <v>93.4</v>
      </c>
      <c r="J122" s="38">
        <f>100-B3</f>
        <v>93.4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75</v>
      </c>
      <c r="B123" s="24">
        <f>100+B3</f>
        <v>106.6</v>
      </c>
      <c r="C123" s="24">
        <f>100+B3</f>
        <v>106.6</v>
      </c>
      <c r="D123" s="24">
        <f>100+B3</f>
        <v>106.6</v>
      </c>
      <c r="E123" s="24">
        <f>100+B3</f>
        <v>106.6</v>
      </c>
      <c r="F123" s="24">
        <f>100+B3</f>
        <v>106.6</v>
      </c>
      <c r="G123" s="24">
        <f>100+B3</f>
        <v>106.6</v>
      </c>
      <c r="H123" s="24">
        <f>100+B3</f>
        <v>106.6</v>
      </c>
      <c r="I123" s="24">
        <f>100+B3</f>
        <v>106.6</v>
      </c>
      <c r="J123" s="24">
        <f>100+B3</f>
        <v>106.6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76</v>
      </c>
      <c r="B124" s="24">
        <f>100-E3</f>
        <v>90.7</v>
      </c>
      <c r="C124" s="24">
        <f>100-E3</f>
        <v>90.7</v>
      </c>
      <c r="D124" s="24">
        <f>100-E3</f>
        <v>90.7</v>
      </c>
      <c r="E124" s="24">
        <f>100-E3</f>
        <v>90.7</v>
      </c>
      <c r="F124" s="24">
        <f>100-E3</f>
        <v>90.7</v>
      </c>
      <c r="G124" s="24">
        <f>100-E3</f>
        <v>90.7</v>
      </c>
      <c r="H124" s="24">
        <f>100-E3</f>
        <v>90.7</v>
      </c>
      <c r="I124" s="24">
        <f>100-E3</f>
        <v>90.7</v>
      </c>
      <c r="J124" s="39">
        <f>100-E3</f>
        <v>90.7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77</v>
      </c>
      <c r="B125" s="41">
        <f>100+E3</f>
        <v>109.3</v>
      </c>
      <c r="C125" s="41">
        <f>100+E3</f>
        <v>109.3</v>
      </c>
      <c r="D125" s="41">
        <f>100+E3</f>
        <v>109.3</v>
      </c>
      <c r="E125" s="41">
        <f>100+E3</f>
        <v>109.3</v>
      </c>
      <c r="F125" s="41">
        <f>100+E3</f>
        <v>109.3</v>
      </c>
      <c r="G125" s="41">
        <f>100+E3</f>
        <v>109.3</v>
      </c>
      <c r="H125" s="41">
        <f>100+E3</f>
        <v>109.3</v>
      </c>
      <c r="I125" s="41">
        <f>100+E3</f>
        <v>109.3</v>
      </c>
      <c r="J125" s="37">
        <f>100+E3</f>
        <v>109.3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tabSelected="1" workbookViewId="0">
      <selection activeCell="C18" sqref="C18"/>
    </sheetView>
  </sheetViews>
  <sheetFormatPr baseColWidth="10" defaultColWidth="11.42578125" defaultRowHeight="12.75" x14ac:dyDescent="0.2"/>
  <cols>
    <col min="1" max="16384" width="11.42578125" style="67"/>
  </cols>
  <sheetData>
    <row r="2" spans="2:13" ht="13.5" thickBot="1" x14ac:dyDescent="0.25"/>
    <row r="3" spans="2:13" ht="34.5" x14ac:dyDescent="0.45">
      <c r="B3" s="97" t="s">
        <v>78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2:13" x14ac:dyDescent="0.2"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2:13" x14ac:dyDescent="0.2">
      <c r="B5" s="100"/>
      <c r="C5" s="101" t="s">
        <v>89</v>
      </c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2:13" x14ac:dyDescent="0.2">
      <c r="B6" s="100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13" x14ac:dyDescent="0.2">
      <c r="B7" s="100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13" x14ac:dyDescent="0.2">
      <c r="B8" s="100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</row>
    <row r="9" spans="2:13" x14ac:dyDescent="0.2">
      <c r="B9" s="100"/>
      <c r="C9" s="110"/>
      <c r="D9" s="111"/>
      <c r="E9" s="101"/>
      <c r="F9" s="101"/>
      <c r="G9" s="101"/>
      <c r="H9" s="101"/>
      <c r="I9" s="101"/>
      <c r="J9" s="101"/>
      <c r="K9" s="101"/>
      <c r="L9" s="101"/>
      <c r="M9" s="102"/>
    </row>
    <row r="10" spans="2:13" x14ac:dyDescent="0.2">
      <c r="B10" s="100"/>
      <c r="C10" s="110"/>
      <c r="D10" s="11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2:13" x14ac:dyDescent="0.2"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2:13" x14ac:dyDescent="0.2"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2:13" ht="13.5" thickBot="1" x14ac:dyDescent="0.25"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5"/>
    </row>
    <row r="14" spans="2:13" ht="45" thickBot="1" x14ac:dyDescent="0.6">
      <c r="B14" s="106"/>
    </row>
    <row r="15" spans="2:13" ht="44.25" x14ac:dyDescent="0.55000000000000004">
      <c r="B15" s="107" t="s">
        <v>79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9"/>
    </row>
    <row r="16" spans="2:13" x14ac:dyDescent="0.2"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2:13" x14ac:dyDescent="0.2">
      <c r="B17" s="100"/>
      <c r="C17" s="112" t="s">
        <v>90</v>
      </c>
      <c r="D17" s="112"/>
      <c r="E17" s="112"/>
      <c r="F17" s="101"/>
      <c r="G17" s="101"/>
      <c r="H17" s="101"/>
      <c r="I17" s="101"/>
      <c r="J17" s="101"/>
      <c r="K17" s="101"/>
      <c r="L17" s="101"/>
      <c r="M17" s="102"/>
    </row>
    <row r="18" spans="2:13" x14ac:dyDescent="0.2">
      <c r="B18" s="100"/>
      <c r="C18" s="112"/>
      <c r="D18" s="112"/>
      <c r="E18" s="112"/>
      <c r="F18" s="101"/>
      <c r="G18" s="101"/>
      <c r="H18" s="101"/>
      <c r="I18" s="101"/>
      <c r="J18" s="101"/>
      <c r="K18" s="101"/>
      <c r="L18" s="101"/>
      <c r="M18" s="102"/>
    </row>
    <row r="19" spans="2:13" x14ac:dyDescent="0.2">
      <c r="B19" s="100"/>
      <c r="C19" s="112"/>
      <c r="D19" s="112"/>
      <c r="E19" s="112"/>
      <c r="F19" s="101"/>
      <c r="G19" s="101"/>
      <c r="H19" s="101"/>
      <c r="I19" s="101"/>
      <c r="J19" s="101"/>
      <c r="K19" s="101"/>
      <c r="L19" s="101"/>
      <c r="M19" s="102"/>
    </row>
    <row r="20" spans="2:13" x14ac:dyDescent="0.2">
      <c r="B20" s="100"/>
      <c r="C20" s="112"/>
      <c r="D20" s="112"/>
      <c r="E20" s="112"/>
      <c r="F20" s="101"/>
      <c r="G20" s="101"/>
      <c r="H20" s="101"/>
      <c r="I20" s="101"/>
      <c r="J20" s="101"/>
      <c r="K20" s="101"/>
      <c r="L20" s="101"/>
      <c r="M20" s="102"/>
    </row>
    <row r="21" spans="2:13" x14ac:dyDescent="0.2">
      <c r="B21" s="100"/>
      <c r="C21" s="112"/>
      <c r="D21" s="112"/>
      <c r="E21" s="112"/>
      <c r="F21" s="101"/>
      <c r="G21" s="101"/>
      <c r="H21" s="101"/>
      <c r="I21" s="101"/>
      <c r="J21" s="101"/>
      <c r="K21" s="101"/>
      <c r="L21" s="101"/>
      <c r="M21" s="102"/>
    </row>
    <row r="22" spans="2:13" x14ac:dyDescent="0.2">
      <c r="B22" s="100"/>
      <c r="C22" s="112"/>
      <c r="D22" s="112"/>
      <c r="E22" s="112"/>
      <c r="F22" s="101"/>
      <c r="G22" s="101"/>
      <c r="H22" s="101"/>
      <c r="I22" s="101"/>
      <c r="J22" s="101"/>
      <c r="K22" s="101"/>
      <c r="L22" s="101"/>
      <c r="M22" s="102"/>
    </row>
    <row r="23" spans="2:13" ht="13.5" thickBot="1" x14ac:dyDescent="0.25">
      <c r="B23" s="103" t="s">
        <v>80</v>
      </c>
      <c r="C23" s="113"/>
      <c r="D23" s="113" t="s">
        <v>85</v>
      </c>
      <c r="E23" s="113"/>
      <c r="F23" s="104"/>
      <c r="G23" s="104"/>
      <c r="H23" s="104"/>
      <c r="I23" s="104"/>
      <c r="J23" s="104"/>
      <c r="K23" s="104"/>
      <c r="L23" s="104"/>
      <c r="M23" s="10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257812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Manager/>
  <Company>Hemit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araa-st</dc:creator>
  <cp:keywords/>
  <dc:description/>
  <cp:lastModifiedBy>Anne Elisabeth Solsvik</cp:lastModifiedBy>
  <cp:revision/>
  <dcterms:created xsi:type="dcterms:W3CDTF">2008-03-18T11:24:40Z</dcterms:created>
  <dcterms:modified xsi:type="dcterms:W3CDTF">2022-04-20T09:06:15Z</dcterms:modified>
  <cp:category/>
  <cp:contentStatus/>
</cp:coreProperties>
</file>