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3016ADA6-D7D5-4994-88D1-C6A092B84B5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Krav 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1" l="1"/>
  <c r="B64" i="1" l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C64" i="1"/>
  <c r="C65" i="1"/>
  <c r="C66" i="1"/>
  <c r="C67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5" i="2" l="1"/>
  <c r="C4" i="2" l="1"/>
  <c r="C6" i="2" s="1"/>
  <c r="C7" i="2" s="1"/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I115" i="1" l="1"/>
  <c r="I121" i="1" s="1"/>
  <c r="C115" i="1"/>
  <c r="C121" i="1" s="1"/>
  <c r="G115" i="1"/>
  <c r="G116" i="1" s="1"/>
  <c r="G117" i="1" s="1"/>
  <c r="E115" i="1"/>
  <c r="E116" i="1" s="1"/>
  <c r="E117" i="1" s="1"/>
  <c r="F115" i="1"/>
  <c r="F116" i="1" s="1"/>
  <c r="F117" i="1" s="1"/>
  <c r="H115" i="1"/>
  <c r="H120" i="1" s="1"/>
  <c r="B115" i="1"/>
  <c r="B120" i="1" s="1"/>
  <c r="D115" i="1"/>
  <c r="D114" i="1" s="1"/>
  <c r="J115" i="1"/>
  <c r="J119" i="1" s="1"/>
  <c r="J117" i="1" l="1"/>
  <c r="F121" i="1"/>
  <c r="I120" i="1"/>
  <c r="I116" i="1"/>
  <c r="I117" i="1" s="1"/>
  <c r="B114" i="1"/>
  <c r="H118" i="1"/>
  <c r="J114" i="1"/>
  <c r="J118" i="1"/>
  <c r="I114" i="1"/>
  <c r="I118" i="1"/>
  <c r="H114" i="1"/>
  <c r="G120" i="1"/>
  <c r="G121" i="1"/>
  <c r="F118" i="1"/>
  <c r="F119" i="1" s="1"/>
  <c r="D120" i="1"/>
  <c r="C114" i="1"/>
  <c r="E118" i="1"/>
  <c r="E119" i="1" s="1"/>
  <c r="B118" i="1"/>
  <c r="B121" i="1"/>
  <c r="G114" i="1"/>
  <c r="D116" i="1"/>
  <c r="D117" i="1" s="1"/>
  <c r="D121" i="1"/>
  <c r="B116" i="1"/>
  <c r="B117" i="1" s="1"/>
  <c r="G118" i="1"/>
  <c r="G119" i="1" s="1"/>
  <c r="H116" i="1"/>
  <c r="H117" i="1" s="1"/>
  <c r="C120" i="1"/>
  <c r="E121" i="1"/>
  <c r="D118" i="1"/>
  <c r="E120" i="1"/>
  <c r="E114" i="1"/>
  <c r="C118" i="1"/>
  <c r="J120" i="1"/>
  <c r="J121" i="1"/>
  <c r="H121" i="1"/>
  <c r="F120" i="1"/>
  <c r="C116" i="1"/>
  <c r="C117" i="1" s="1"/>
  <c r="J116" i="1"/>
  <c r="F114" i="1"/>
  <c r="B119" i="1" l="1"/>
  <c r="I119" i="1"/>
  <c r="H119" i="1"/>
  <c r="C119" i="1"/>
  <c r="D1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Apeland, Solveig</author>
  </authors>
  <commentList>
    <comment ref="B25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Apeland, Solveig:</t>
        </r>
        <r>
          <rPr>
            <sz val="9"/>
            <color indexed="81"/>
            <rFont val="Tahoma"/>
            <charset val="1"/>
          </rPr>
          <t xml:space="preserve">
40,2
Stjerne, problemer med glasset?
</t>
        </r>
      </text>
    </comment>
    <comment ref="I26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Apeland, Solveig:</t>
        </r>
        <r>
          <rPr>
            <sz val="9"/>
            <color indexed="81"/>
            <rFont val="Tahoma"/>
            <charset val="1"/>
          </rPr>
          <t xml:space="preserve">
69,5. Feil med prøve.
</t>
        </r>
      </text>
    </comment>
  </commentList>
</comments>
</file>

<file path=xl/sharedStrings.xml><?xml version="1.0" encoding="utf-8"?>
<sst xmlns="http://schemas.openxmlformats.org/spreadsheetml/2006/main" count="136" uniqueCount="113">
  <si>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</si>
  <si>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</si>
  <si>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</si>
  <si>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</si>
  <si>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</si>
  <si>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</si>
  <si>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</si>
  <si>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</si>
  <si>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</si>
  <si>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</si>
  <si>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</si>
  <si>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</si>
  <si>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</si>
  <si>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</si>
  <si>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</si>
  <si>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</si>
  <si>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</si>
  <si>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</si>
  <si>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</si>
  <si>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</si>
  <si>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</si>
  <si>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</si>
  <si>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</si>
  <si>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</si>
  <si>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</si>
  <si>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</si>
  <si>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</si>
  <si>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</si>
  <si>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</si>
  <si>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</si>
  <si>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</si>
  <si>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</si>
  <si>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</si>
  <si>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</si>
  <si>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</si>
  <si>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</si>
  <si>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</si>
  <si>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</si>
  <si>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</si>
  <si>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</si>
  <si>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</si>
  <si>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</si>
  <si>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</si>
  <si>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</si>
  <si>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</si>
  <si>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</si>
  <si>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</si>
  <si>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</si>
  <si>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</si>
  <si>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</si>
  <si>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</si>
  <si>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</si>
  <si>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</si>
  <si>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</si>
  <si>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</si>
  <si>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</si>
  <si>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</si>
  <si>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</si>
  <si>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</si>
  <si>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</si>
  <si>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</si>
  <si>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</si>
  <si>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</si>
  <si>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analysering (min/timer/dager/uker)</t>
  </si>
  <si>
    <t>Spesielle betingelser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</si>
  <si>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</si>
  <si>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</si>
  <si>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</si>
  <si>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</si>
  <si>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</si>
  <si>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 xml:space="preserve">T7 på pasient 19 med stjerne. </t>
  </si>
  <si>
    <t>Legge inn:</t>
  </si>
  <si>
    <t>CVi</t>
  </si>
  <si>
    <t>CVg</t>
  </si>
  <si>
    <t>Prosent</t>
  </si>
  <si>
    <t>ROT av (CVi2 + CVg2)</t>
  </si>
  <si>
    <t>I &lt;</t>
  </si>
  <si>
    <t>B &lt;</t>
  </si>
  <si>
    <t>TE&lt;</t>
  </si>
  <si>
    <t>Kopi fra EFLM database 210811</t>
  </si>
  <si>
    <t>K2EDTA</t>
  </si>
  <si>
    <t>Sysmex XN, instrument XN5 (masterinstrument)</t>
  </si>
  <si>
    <t>x</t>
  </si>
  <si>
    <t>21.01.2020 - 24.01.2020</t>
  </si>
  <si>
    <t>Betingelse 6</t>
  </si>
  <si>
    <t>Betingelse 7</t>
  </si>
  <si>
    <t xml:space="preserve"> </t>
  </si>
  <si>
    <t>EFLM Biological Variation</t>
  </si>
  <si>
    <t>Avdeling for medisinsk biokjemi, Stavanger universitetssjukehus</t>
  </si>
  <si>
    <t xml:space="preserve">Oppbevaring i kjøleskap fram til analysering. </t>
  </si>
  <si>
    <t>Deretter blanding 5 min. og 30 min. temperering.</t>
  </si>
  <si>
    <t>Solveig Apeland, solveig.apeland@sus.no, 94170388</t>
  </si>
  <si>
    <t>Batch-metode er brukt til testing av holdbarheten på hematologiske prøver, men denne er modifisert da hematologiske prøver må analyseres i ferskt materiale:</t>
  </si>
  <si>
    <t xml:space="preserve">Hver batch ble tatt ut av kjøleskap, blandet 5 min og romtemperert 30 min før analysering. </t>
  </si>
  <si>
    <t>Denne modifiserte batch-metoden er vurdert som god nok da Sysmex XN-instrumentene er svært stabile</t>
  </si>
  <si>
    <t>og dag-til-dag variasjon er minimal. Alle prøvene er analysert på samme instrument.</t>
  </si>
  <si>
    <t>CVi og CVg er basert på data fra EFLM (Se arkfane "krav")</t>
  </si>
  <si>
    <t>HCT i kjøleskap</t>
  </si>
  <si>
    <t>Impedanse</t>
  </si>
  <si>
    <t xml:space="preserve">Cellpack DCL fra Sysmex </t>
  </si>
  <si>
    <t>HCT %</t>
  </si>
  <si>
    <t xml:space="preserve">Alle prøvene er tatt samtidig og oppbevart i kjøleskap fram til analysering. Det er 1 prøve per person  per oppbevaringstid. </t>
  </si>
  <si>
    <t>Prøvene  er tatt av friske personer.</t>
  </si>
  <si>
    <t>Alle enkeltindivider (blå punkter) ligger innenfor kravene for tillatt totalfeil i hele forsøksperioden, foruten to punkter.</t>
  </si>
  <si>
    <t xml:space="preserve">Alle gjennomsnitt med konfidensintervall (røde punkter) ligger innenfor kravene for tillatt bias (røde linjer) til og med 24 timer. </t>
  </si>
  <si>
    <t xml:space="preserve">Solveig Apeland (Fagbioingeniør hematologi) og Øyvind Skadberg (avdelingsoverlege). </t>
  </si>
  <si>
    <t>Resultatene viser at HCT stiger med 2 % etter 60 timer oppbevaring i kjøleskap etter prøvetaking. Basert på bias er holdbarheten 24 timer.</t>
  </si>
  <si>
    <t>HCT-verdiene har en jevn stigning fra prøvetakingstidspunkt fram til 36 timer, for deretter å være stabil.</t>
  </si>
  <si>
    <t>På grunn av strenge krav til bias til HCT ha en holdbarhet på 24 timer. Den gjennomsnittlige reelle stigningen er 2% ved 60 timer når prøven er oppbevart i kjøleskap.</t>
  </si>
  <si>
    <t>Ved tolkning av HCT eldre enn 24 timer må rekvirenten ta hensyn til alder på prøven.</t>
  </si>
  <si>
    <t xml:space="preserve">Biologisk variasjon er liten og holdbarheten blir kort tross liten prosentvis stigning. </t>
  </si>
  <si>
    <t xml:space="preserve">Dersom prøver blir oppbevart ved romtemperatur før analysering kan dette gi raskere HCT-stigning. </t>
  </si>
  <si>
    <t xml:space="preserve">På SUS utgis HCT-svar eldre enn 24 timer med en kommentar om alder på prøve og henvisning til Laboratoriehåndboka for endringer relatert til prøvens alder.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</si>
</sst>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155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2" fillId="4" borderId="0" xfId="0" applyFont="1" applyFill="1"/>
    <xf numFmtId="0" fontId="13" fillId="5" borderId="24" xfId="0" applyFont="1" applyFill="1" applyBorder="1"/>
    <xf numFmtId="0" fontId="14" fillId="5" borderId="24" xfId="0" applyFont="1" applyFill="1" applyBorder="1"/>
    <xf numFmtId="0" fontId="15" fillId="4" borderId="0" xfId="0" applyFont="1" applyFill="1"/>
    <xf numFmtId="0" fontId="16" fillId="4" borderId="0" xfId="0" applyFont="1" applyFill="1"/>
    <xf numFmtId="0" fontId="15" fillId="5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5" borderId="24" xfId="0" applyFont="1" applyFill="1" applyBorder="1"/>
    <xf numFmtId="0" fontId="18" fillId="4" borderId="0" xfId="0" applyFont="1" applyFill="1" applyBorder="1"/>
    <xf numFmtId="0" fontId="18" fillId="5" borderId="24" xfId="0" applyFont="1" applyFill="1" applyBorder="1" applyAlignment="1">
      <alignment horizontal="center"/>
    </xf>
    <xf numFmtId="0" fontId="18" fillId="6" borderId="24" xfId="0" applyFont="1" applyFill="1" applyBorder="1"/>
    <xf numFmtId="0" fontId="18" fillId="6" borderId="25" xfId="0" applyFont="1" applyFill="1" applyBorder="1" applyAlignment="1"/>
    <xf numFmtId="0" fontId="18" fillId="6" borderId="27" xfId="0" applyFont="1" applyFill="1" applyBorder="1" applyAlignment="1"/>
    <xf numFmtId="0" fontId="18" fillId="6" borderId="25" xfId="0" applyFont="1" applyFill="1" applyBorder="1"/>
    <xf numFmtId="0" fontId="18" fillId="6" borderId="26" xfId="0" applyFont="1" applyFill="1" applyBorder="1"/>
    <xf numFmtId="0" fontId="18" fillId="6" borderId="27" xfId="0" applyFont="1" applyFill="1" applyBorder="1"/>
    <xf numFmtId="0" fontId="19" fillId="6" borderId="24" xfId="0" applyFont="1" applyFill="1" applyBorder="1"/>
    <xf numFmtId="0" fontId="18" fillId="6" borderId="29" xfId="0" applyFont="1" applyFill="1" applyBorder="1"/>
    <xf numFmtId="0" fontId="18" fillId="5" borderId="29" xfId="0" applyFont="1" applyFill="1" applyBorder="1"/>
    <xf numFmtId="0" fontId="18" fillId="6" borderId="30" xfId="0" applyFont="1" applyFill="1" applyBorder="1"/>
    <xf numFmtId="0" fontId="18" fillId="6" borderId="31" xfId="0" applyFont="1" applyFill="1" applyBorder="1"/>
    <xf numFmtId="0" fontId="18" fillId="6" borderId="32" xfId="0" applyFont="1" applyFill="1" applyBorder="1"/>
    <xf numFmtId="0" fontId="18" fillId="6" borderId="23" xfId="0" applyFont="1" applyFill="1" applyBorder="1"/>
    <xf numFmtId="0" fontId="18" fillId="5" borderId="33" xfId="0" applyFont="1" applyFill="1" applyBorder="1"/>
    <xf numFmtId="0" fontId="18" fillId="6" borderId="34" xfId="0" applyFont="1" applyFill="1" applyBorder="1"/>
    <xf numFmtId="0" fontId="18" fillId="5" borderId="35" xfId="0" applyFont="1" applyFill="1" applyBorder="1"/>
    <xf numFmtId="0" fontId="18" fillId="5" borderId="36" xfId="0" applyFont="1" applyFill="1" applyBorder="1"/>
    <xf numFmtId="0" fontId="18" fillId="6" borderId="37" xfId="0" applyFont="1" applyFill="1" applyBorder="1"/>
    <xf numFmtId="0" fontId="12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0" fillId="4" borderId="0" xfId="0" applyFont="1" applyFill="1"/>
    <xf numFmtId="0" fontId="20" fillId="5" borderId="44" xfId="0" applyFont="1" applyFill="1" applyBorder="1"/>
    <xf numFmtId="0" fontId="22" fillId="0" borderId="0" xfId="2"/>
    <xf numFmtId="0" fontId="22" fillId="0" borderId="0" xfId="2" applyAlignment="1">
      <alignment horizontal="center"/>
    </xf>
    <xf numFmtId="0" fontId="22" fillId="7" borderId="0" xfId="2" applyFill="1"/>
    <xf numFmtId="0" fontId="8" fillId="0" borderId="0" xfId="2" applyFont="1" applyAlignment="1">
      <alignment horizontal="center"/>
    </xf>
    <xf numFmtId="0" fontId="8" fillId="0" borderId="0" xfId="2" applyFont="1"/>
    <xf numFmtId="2" fontId="22" fillId="0" borderId="0" xfId="2" applyNumberFormat="1" applyAlignment="1">
      <alignment horizontal="center"/>
    </xf>
    <xf numFmtId="2" fontId="22" fillId="8" borderId="0" xfId="2" applyNumberFormat="1" applyFill="1" applyAlignment="1">
      <alignment horizontal="center"/>
    </xf>
    <xf numFmtId="14" fontId="22" fillId="0" borderId="0" xfId="2" applyNumberFormat="1"/>
    <xf numFmtId="0" fontId="23" fillId="0" borderId="0" xfId="0" applyFont="1"/>
    <xf numFmtId="0" fontId="23" fillId="9" borderId="0" xfId="0" applyFont="1" applyFill="1"/>
    <xf numFmtId="0" fontId="3" fillId="0" borderId="0" xfId="1" applyAlignment="1" applyProtection="1"/>
    <xf numFmtId="49" fontId="0" fillId="0" borderId="24" xfId="0" applyNumberFormat="1" applyBorder="1"/>
    <xf numFmtId="49" fontId="0" fillId="5" borderId="24" xfId="0" applyNumberFormat="1" applyFill="1" applyBorder="1"/>
    <xf numFmtId="0" fontId="0" fillId="0" borderId="0" xfId="2" applyFont="1"/>
    <xf numFmtId="0" fontId="2" fillId="0" borderId="0" xfId="0" applyFont="1"/>
    <xf numFmtId="0" fontId="4" fillId="5" borderId="24" xfId="0" applyFont="1" applyFill="1" applyBorder="1"/>
    <xf numFmtId="0" fontId="8" fillId="5" borderId="47" xfId="0" applyFont="1" applyFill="1" applyBorder="1"/>
    <xf numFmtId="2" fontId="0" fillId="0" borderId="24" xfId="0" applyNumberFormat="1" applyBorder="1"/>
    <xf numFmtId="0" fontId="26" fillId="5" borderId="47" xfId="0" applyFont="1" applyFill="1" applyBorder="1"/>
    <xf numFmtId="14" fontId="0" fillId="5" borderId="50" xfId="0" applyNumberFormat="1" applyFill="1" applyBorder="1"/>
    <xf numFmtId="0" fontId="8" fillId="5" borderId="49" xfId="0" applyFont="1" applyFill="1" applyBorder="1"/>
    <xf numFmtId="0" fontId="21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3">
    <cellStyle name="Hyperkobling" xfId="1" builtinId="8"/>
    <cellStyle name="Normal" xfId="0" builtinId="0"/>
    <cellStyle name="Normal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Data!$B$8:$J$8</c:f>
              <c:numCache>
                <c:formatCode>@</c:formatCode>
                <c:ptCount val="9"/>
                <c:pt idx="0">
                  <c:v>40.1</c:v>
                </c:pt>
                <c:pt idx="1">
                  <c:v>40.1</c:v>
                </c:pt>
                <c:pt idx="2">
                  <c:v>40.6</c:v>
                </c:pt>
                <c:pt idx="3">
                  <c:v>40.4</c:v>
                </c:pt>
                <c:pt idx="4">
                  <c:v>40.700000000000003</c:v>
                </c:pt>
                <c:pt idx="5">
                  <c:v>40.700000000000003</c:v>
                </c:pt>
                <c:pt idx="6">
                  <c:v>40.6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Data!$B$9:$J$9</c:f>
              <c:numCache>
                <c:formatCode>@</c:formatCode>
                <c:ptCount val="9"/>
                <c:pt idx="0">
                  <c:v>42.4</c:v>
                </c:pt>
                <c:pt idx="1">
                  <c:v>42.8</c:v>
                </c:pt>
                <c:pt idx="2">
                  <c:v>42.5</c:v>
                </c:pt>
                <c:pt idx="3">
                  <c:v>42.7</c:v>
                </c:pt>
                <c:pt idx="4">
                  <c:v>42.8</c:v>
                </c:pt>
                <c:pt idx="5">
                  <c:v>42.8</c:v>
                </c:pt>
                <c:pt idx="6">
                  <c:v>42.8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Data!$B$10:$J$10</c:f>
              <c:numCache>
                <c:formatCode>@</c:formatCode>
                <c:ptCount val="9"/>
                <c:pt idx="0">
                  <c:v>42.2</c:v>
                </c:pt>
                <c:pt idx="1">
                  <c:v>43.1</c:v>
                </c:pt>
                <c:pt idx="2">
                  <c:v>43.4</c:v>
                </c:pt>
                <c:pt idx="3">
                  <c:v>44.5</c:v>
                </c:pt>
                <c:pt idx="4">
                  <c:v>43.5</c:v>
                </c:pt>
                <c:pt idx="5">
                  <c:v>43.1</c:v>
                </c:pt>
                <c:pt idx="6">
                  <c:v>43.9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Data!$B$11:$J$11</c:f>
              <c:numCache>
                <c:formatCode>@</c:formatCode>
                <c:ptCount val="9"/>
                <c:pt idx="0">
                  <c:v>41.8</c:v>
                </c:pt>
                <c:pt idx="1">
                  <c:v>41.8</c:v>
                </c:pt>
                <c:pt idx="2">
                  <c:v>42.7</c:v>
                </c:pt>
                <c:pt idx="3">
                  <c:v>42</c:v>
                </c:pt>
                <c:pt idx="4">
                  <c:v>42.1</c:v>
                </c:pt>
                <c:pt idx="5">
                  <c:v>41.8</c:v>
                </c:pt>
                <c:pt idx="6">
                  <c:v>42.4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Data!$B$12:$J$12</c:f>
              <c:numCache>
                <c:formatCode>@</c:formatCode>
                <c:ptCount val="9"/>
                <c:pt idx="0">
                  <c:v>40.1</c:v>
                </c:pt>
                <c:pt idx="1">
                  <c:v>40.9</c:v>
                </c:pt>
                <c:pt idx="2">
                  <c:v>41.1</c:v>
                </c:pt>
                <c:pt idx="3">
                  <c:v>41.1</c:v>
                </c:pt>
                <c:pt idx="4">
                  <c:v>41.1</c:v>
                </c:pt>
                <c:pt idx="5">
                  <c:v>40.799999999999997</c:v>
                </c:pt>
                <c:pt idx="6">
                  <c:v>40.9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Data!$B$13:$J$13</c:f>
              <c:numCache>
                <c:formatCode>@</c:formatCode>
                <c:ptCount val="9"/>
                <c:pt idx="0">
                  <c:v>35</c:v>
                </c:pt>
                <c:pt idx="1">
                  <c:v>35.5</c:v>
                </c:pt>
                <c:pt idx="2">
                  <c:v>35.6</c:v>
                </c:pt>
                <c:pt idx="3">
                  <c:v>35.799999999999997</c:v>
                </c:pt>
                <c:pt idx="4">
                  <c:v>36.299999999999997</c:v>
                </c:pt>
                <c:pt idx="5">
                  <c:v>35.9</c:v>
                </c:pt>
                <c:pt idx="6">
                  <c:v>36.1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Data!$B$14:$J$14</c:f>
              <c:numCache>
                <c:formatCode>@</c:formatCode>
                <c:ptCount val="9"/>
                <c:pt idx="0">
                  <c:v>40.6</c:v>
                </c:pt>
                <c:pt idx="1">
                  <c:v>40.6</c:v>
                </c:pt>
                <c:pt idx="2">
                  <c:v>41.4</c:v>
                </c:pt>
                <c:pt idx="3">
                  <c:v>40.799999999999997</c:v>
                </c:pt>
                <c:pt idx="4">
                  <c:v>41.5</c:v>
                </c:pt>
                <c:pt idx="5">
                  <c:v>41.1</c:v>
                </c:pt>
                <c:pt idx="6">
                  <c:v>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Data!$B$15:$J$15</c:f>
              <c:numCache>
                <c:formatCode>@</c:formatCode>
                <c:ptCount val="9"/>
                <c:pt idx="0">
                  <c:v>39.200000000000003</c:v>
                </c:pt>
                <c:pt idx="1">
                  <c:v>39.1</c:v>
                </c:pt>
                <c:pt idx="2">
                  <c:v>40.4</c:v>
                </c:pt>
                <c:pt idx="3">
                  <c:v>40.6</c:v>
                </c:pt>
                <c:pt idx="4">
                  <c:v>39.5</c:v>
                </c:pt>
                <c:pt idx="5">
                  <c:v>39.9</c:v>
                </c:pt>
                <c:pt idx="6">
                  <c:v>40.200000000000003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Data!$B$16:$J$16</c:f>
              <c:numCache>
                <c:formatCode>@</c:formatCode>
                <c:ptCount val="9"/>
                <c:pt idx="0">
                  <c:v>41.2</c:v>
                </c:pt>
                <c:pt idx="1">
                  <c:v>40.9</c:v>
                </c:pt>
                <c:pt idx="2">
                  <c:v>41.4</c:v>
                </c:pt>
                <c:pt idx="3">
                  <c:v>40.799999999999997</c:v>
                </c:pt>
                <c:pt idx="4">
                  <c:v>41.1</c:v>
                </c:pt>
                <c:pt idx="5">
                  <c:v>42.1</c:v>
                </c:pt>
                <c:pt idx="6">
                  <c:v>40.799999999999997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Data!$B$17:$J$17</c:f>
              <c:numCache>
                <c:formatCode>@</c:formatCode>
                <c:ptCount val="9"/>
                <c:pt idx="0">
                  <c:v>39.200000000000003</c:v>
                </c:pt>
                <c:pt idx="1">
                  <c:v>40</c:v>
                </c:pt>
                <c:pt idx="2">
                  <c:v>40.1</c:v>
                </c:pt>
                <c:pt idx="3">
                  <c:v>40.4</c:v>
                </c:pt>
                <c:pt idx="4">
                  <c:v>40.700000000000003</c:v>
                </c:pt>
                <c:pt idx="5">
                  <c:v>40.200000000000003</c:v>
                </c:pt>
                <c:pt idx="6">
                  <c:v>40.6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Data!$B$18:$J$18</c:f>
              <c:numCache>
                <c:formatCode>@</c:formatCode>
                <c:ptCount val="9"/>
                <c:pt idx="0">
                  <c:v>38.6</c:v>
                </c:pt>
                <c:pt idx="1">
                  <c:v>39.700000000000003</c:v>
                </c:pt>
                <c:pt idx="2">
                  <c:v>39.299999999999997</c:v>
                </c:pt>
                <c:pt idx="3">
                  <c:v>39.6</c:v>
                </c:pt>
                <c:pt idx="4">
                  <c:v>39.4</c:v>
                </c:pt>
                <c:pt idx="5">
                  <c:v>39.299999999999997</c:v>
                </c:pt>
                <c:pt idx="6">
                  <c:v>39.299999999999997</c:v>
                </c:pt>
                <c:pt idx="7">
                  <c:v>39.5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Data!$B$19:$J$19</c:f>
              <c:numCache>
                <c:formatCode>@</c:formatCode>
                <c:ptCount val="9"/>
                <c:pt idx="0">
                  <c:v>40</c:v>
                </c:pt>
                <c:pt idx="1">
                  <c:v>39.9</c:v>
                </c:pt>
                <c:pt idx="2">
                  <c:v>40.4</c:v>
                </c:pt>
                <c:pt idx="3">
                  <c:v>40.799999999999997</c:v>
                </c:pt>
                <c:pt idx="4">
                  <c:v>41.1</c:v>
                </c:pt>
                <c:pt idx="5">
                  <c:v>41.2</c:v>
                </c:pt>
                <c:pt idx="6">
                  <c:v>40.299999999999997</c:v>
                </c:pt>
                <c:pt idx="7">
                  <c:v>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Data!$B$20:$J$20</c:f>
              <c:numCache>
                <c:formatCode>@</c:formatCode>
                <c:ptCount val="9"/>
                <c:pt idx="0">
                  <c:v>40.4</c:v>
                </c:pt>
                <c:pt idx="1">
                  <c:v>40</c:v>
                </c:pt>
                <c:pt idx="2">
                  <c:v>40.4</c:v>
                </c:pt>
                <c:pt idx="3">
                  <c:v>40.5</c:v>
                </c:pt>
                <c:pt idx="4">
                  <c:v>40.799999999999997</c:v>
                </c:pt>
                <c:pt idx="5">
                  <c:v>41</c:v>
                </c:pt>
                <c:pt idx="6">
                  <c:v>40.700000000000003</c:v>
                </c:pt>
                <c:pt idx="7">
                  <c:v>40.700000000000003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Data!$B$21:$J$21</c:f>
              <c:numCache>
                <c:formatCode>@</c:formatCode>
                <c:ptCount val="9"/>
                <c:pt idx="0">
                  <c:v>42.6</c:v>
                </c:pt>
                <c:pt idx="1">
                  <c:v>42.5</c:v>
                </c:pt>
                <c:pt idx="2">
                  <c:v>41.7</c:v>
                </c:pt>
                <c:pt idx="3">
                  <c:v>42.8</c:v>
                </c:pt>
                <c:pt idx="4">
                  <c:v>42.2</c:v>
                </c:pt>
                <c:pt idx="5">
                  <c:v>41.7</c:v>
                </c:pt>
                <c:pt idx="6">
                  <c:v>42.3</c:v>
                </c:pt>
                <c:pt idx="7">
                  <c:v>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Data!$B$22:$J$22</c:f>
              <c:numCache>
                <c:formatCode>@</c:formatCode>
                <c:ptCount val="9"/>
                <c:pt idx="0">
                  <c:v>41.7</c:v>
                </c:pt>
                <c:pt idx="1">
                  <c:v>41.9</c:v>
                </c:pt>
                <c:pt idx="2">
                  <c:v>42.4</c:v>
                </c:pt>
                <c:pt idx="3">
                  <c:v>41.5</c:v>
                </c:pt>
                <c:pt idx="4">
                  <c:v>42.6</c:v>
                </c:pt>
                <c:pt idx="5">
                  <c:v>41.9</c:v>
                </c:pt>
                <c:pt idx="6">
                  <c:v>41.4</c:v>
                </c:pt>
                <c:pt idx="7">
                  <c:v>41.4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Data!$B$23:$J$23</c:f>
              <c:numCache>
                <c:formatCode>@</c:formatCode>
                <c:ptCount val="9"/>
                <c:pt idx="0">
                  <c:v>41.5</c:v>
                </c:pt>
                <c:pt idx="1">
                  <c:v>41.4</c:v>
                </c:pt>
                <c:pt idx="2">
                  <c:v>41.7</c:v>
                </c:pt>
                <c:pt idx="3">
                  <c:v>41.6</c:v>
                </c:pt>
                <c:pt idx="4">
                  <c:v>42.2</c:v>
                </c:pt>
                <c:pt idx="5">
                  <c:v>42.1</c:v>
                </c:pt>
                <c:pt idx="6">
                  <c:v>42.3</c:v>
                </c:pt>
                <c:pt idx="7">
                  <c:v>41.2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Data!$B$24:$J$24</c:f>
              <c:numCache>
                <c:formatCode>@</c:formatCode>
                <c:ptCount val="9"/>
                <c:pt idx="0">
                  <c:v>45.4</c:v>
                </c:pt>
                <c:pt idx="1">
                  <c:v>46.1</c:v>
                </c:pt>
                <c:pt idx="2">
                  <c:v>46.2</c:v>
                </c:pt>
                <c:pt idx="3">
                  <c:v>46.5</c:v>
                </c:pt>
                <c:pt idx="4">
                  <c:v>46</c:v>
                </c:pt>
                <c:pt idx="5">
                  <c:v>46.6</c:v>
                </c:pt>
                <c:pt idx="6">
                  <c:v>45.8</c:v>
                </c:pt>
                <c:pt idx="7">
                  <c:v>46.2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Data!$B$25:$J$25</c:f>
              <c:numCache>
                <c:formatCode>@</c:formatCode>
                <c:ptCount val="9"/>
                <c:pt idx="1">
                  <c:v>40.799999999999997</c:v>
                </c:pt>
                <c:pt idx="2">
                  <c:v>41.5</c:v>
                </c:pt>
                <c:pt idx="3">
                  <c:v>41.1</c:v>
                </c:pt>
                <c:pt idx="4">
                  <c:v>42.5</c:v>
                </c:pt>
                <c:pt idx="5">
                  <c:v>41.8</c:v>
                </c:pt>
                <c:pt idx="6">
                  <c:v>42.4</c:v>
                </c:pt>
                <c:pt idx="7">
                  <c:v>42.2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Data!$B$26:$J$26</c:f>
              <c:numCache>
                <c:formatCode>@</c:formatCode>
                <c:ptCount val="9"/>
                <c:pt idx="0">
                  <c:v>42.7</c:v>
                </c:pt>
                <c:pt idx="1">
                  <c:v>42.9</c:v>
                </c:pt>
                <c:pt idx="2">
                  <c:v>42.8</c:v>
                </c:pt>
                <c:pt idx="3">
                  <c:v>42.9</c:v>
                </c:pt>
                <c:pt idx="4">
                  <c:v>43.5</c:v>
                </c:pt>
                <c:pt idx="5">
                  <c:v>42.5</c:v>
                </c:pt>
                <c:pt idx="6">
                  <c:v>43.6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Data!$B$27:$J$27</c:f>
              <c:numCache>
                <c:formatCode>@</c:formatCode>
                <c:ptCount val="9"/>
                <c:pt idx="0">
                  <c:v>39.5</c:v>
                </c:pt>
                <c:pt idx="1">
                  <c:v>40</c:v>
                </c:pt>
                <c:pt idx="2">
                  <c:v>39.799999999999997</c:v>
                </c:pt>
                <c:pt idx="3">
                  <c:v>40.299999999999997</c:v>
                </c:pt>
                <c:pt idx="4">
                  <c:v>39.799999999999997</c:v>
                </c:pt>
                <c:pt idx="5">
                  <c:v>40.200000000000003</c:v>
                </c:pt>
                <c:pt idx="6">
                  <c:v>40.4</c:v>
                </c:pt>
                <c:pt idx="7">
                  <c:v>40.9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6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2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101.24688279301746</c:v>
                </c:pt>
                <c:pt idx="3">
                  <c:v>100.74812967581046</c:v>
                </c:pt>
                <c:pt idx="4">
                  <c:v>101.49625935162095</c:v>
                </c:pt>
                <c:pt idx="5">
                  <c:v>101.49625935162095</c:v>
                </c:pt>
                <c:pt idx="6">
                  <c:v>101.24688279301746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100.94339622641509</c:v>
                </c:pt>
                <c:pt idx="2">
                  <c:v>100.23584905660378</c:v>
                </c:pt>
                <c:pt idx="3">
                  <c:v>100.70754716981133</c:v>
                </c:pt>
                <c:pt idx="4">
                  <c:v>100.94339622641509</c:v>
                </c:pt>
                <c:pt idx="5">
                  <c:v>100.94339622641509</c:v>
                </c:pt>
                <c:pt idx="6">
                  <c:v>100.94339622641509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102.13270142180096</c:v>
                </c:pt>
                <c:pt idx="2">
                  <c:v>102.84360189573458</c:v>
                </c:pt>
                <c:pt idx="3">
                  <c:v>105.45023696682463</c:v>
                </c:pt>
                <c:pt idx="4">
                  <c:v>103.08056872037913</c:v>
                </c:pt>
                <c:pt idx="5">
                  <c:v>102.13270142180096</c:v>
                </c:pt>
                <c:pt idx="6">
                  <c:v>104.02843601895732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102.15311004784691</c:v>
                </c:pt>
                <c:pt idx="3">
                  <c:v>100.47846889952154</c:v>
                </c:pt>
                <c:pt idx="4">
                  <c:v>100.71770334928232</c:v>
                </c:pt>
                <c:pt idx="5">
                  <c:v>100</c:v>
                </c:pt>
                <c:pt idx="6">
                  <c:v>101.43540669856459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101.99501246882792</c:v>
                </c:pt>
                <c:pt idx="2">
                  <c:v>102.49376558603491</c:v>
                </c:pt>
                <c:pt idx="3">
                  <c:v>102.49376558603491</c:v>
                </c:pt>
                <c:pt idx="4">
                  <c:v>102.49376558603491</c:v>
                </c:pt>
                <c:pt idx="5">
                  <c:v>101.74563591022444</c:v>
                </c:pt>
                <c:pt idx="6">
                  <c:v>101.99501246882792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101.42857142857142</c:v>
                </c:pt>
                <c:pt idx="2">
                  <c:v>101.71428571428571</c:v>
                </c:pt>
                <c:pt idx="3">
                  <c:v>102.28571428571426</c:v>
                </c:pt>
                <c:pt idx="4">
                  <c:v>103.71428571428571</c:v>
                </c:pt>
                <c:pt idx="5">
                  <c:v>102.57142857142856</c:v>
                </c:pt>
                <c:pt idx="6">
                  <c:v>103.14285714285714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101.97044334975369</c:v>
                </c:pt>
                <c:pt idx="3">
                  <c:v>100.49261083743841</c:v>
                </c:pt>
                <c:pt idx="4">
                  <c:v>102.21674876847291</c:v>
                </c:pt>
                <c:pt idx="5">
                  <c:v>101.23152709359606</c:v>
                </c:pt>
                <c:pt idx="6">
                  <c:v>100.98522167487684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99.74489795918366</c:v>
                </c:pt>
                <c:pt idx="2">
                  <c:v>103.0612244897959</c:v>
                </c:pt>
                <c:pt idx="3">
                  <c:v>103.57142857142856</c:v>
                </c:pt>
                <c:pt idx="4">
                  <c:v>100.76530612244898</c:v>
                </c:pt>
                <c:pt idx="5">
                  <c:v>101.78571428571428</c:v>
                </c:pt>
                <c:pt idx="6">
                  <c:v>102.55102040816327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99.271844660194162</c:v>
                </c:pt>
                <c:pt idx="2">
                  <c:v>100.48543689320388</c:v>
                </c:pt>
                <c:pt idx="3">
                  <c:v>99.029126213592221</c:v>
                </c:pt>
                <c:pt idx="4">
                  <c:v>99.757281553398059</c:v>
                </c:pt>
                <c:pt idx="5">
                  <c:v>102.18446601941747</c:v>
                </c:pt>
                <c:pt idx="6">
                  <c:v>99.029126213592221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102.04081632653062</c:v>
                </c:pt>
                <c:pt idx="2">
                  <c:v>102.29591836734693</c:v>
                </c:pt>
                <c:pt idx="3">
                  <c:v>103.0612244897959</c:v>
                </c:pt>
                <c:pt idx="4">
                  <c:v>103.82653061224489</c:v>
                </c:pt>
                <c:pt idx="5">
                  <c:v>102.55102040816327</c:v>
                </c:pt>
                <c:pt idx="6">
                  <c:v>103.57142857142856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102.8497409326425</c:v>
                </c:pt>
                <c:pt idx="2">
                  <c:v>101.81347150259066</c:v>
                </c:pt>
                <c:pt idx="3">
                  <c:v>102.59067357512954</c:v>
                </c:pt>
                <c:pt idx="4">
                  <c:v>102.07253886010361</c:v>
                </c:pt>
                <c:pt idx="5">
                  <c:v>101.81347150259066</c:v>
                </c:pt>
                <c:pt idx="6">
                  <c:v>101.81347150259066</c:v>
                </c:pt>
                <c:pt idx="7">
                  <c:v>102.33160621761657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99.75</c:v>
                </c:pt>
                <c:pt idx="2">
                  <c:v>101</c:v>
                </c:pt>
                <c:pt idx="3">
                  <c:v>102</c:v>
                </c:pt>
                <c:pt idx="4">
                  <c:v>102.75000000000001</c:v>
                </c:pt>
                <c:pt idx="5">
                  <c:v>103</c:v>
                </c:pt>
                <c:pt idx="6">
                  <c:v>100.74999999999999</c:v>
                </c:pt>
                <c:pt idx="7">
                  <c:v>102.49999999999999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99.009900990099013</c:v>
                </c:pt>
                <c:pt idx="2">
                  <c:v>100</c:v>
                </c:pt>
                <c:pt idx="3">
                  <c:v>100.24752475247524</c:v>
                </c:pt>
                <c:pt idx="4">
                  <c:v>100.99009900990099</c:v>
                </c:pt>
                <c:pt idx="5">
                  <c:v>101.48514851485149</c:v>
                </c:pt>
                <c:pt idx="6">
                  <c:v>100.74257425742574</c:v>
                </c:pt>
                <c:pt idx="7">
                  <c:v>100.74257425742574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99.765258215962433</c:v>
                </c:pt>
                <c:pt idx="2">
                  <c:v>97.887323943661968</c:v>
                </c:pt>
                <c:pt idx="3">
                  <c:v>100.46948356807511</c:v>
                </c:pt>
                <c:pt idx="4">
                  <c:v>99.061032863849775</c:v>
                </c:pt>
                <c:pt idx="5">
                  <c:v>97.887323943661968</c:v>
                </c:pt>
                <c:pt idx="6">
                  <c:v>99.295774647887313</c:v>
                </c:pt>
                <c:pt idx="7">
                  <c:v>100.93896713615023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100.47961630695443</c:v>
                </c:pt>
                <c:pt idx="2">
                  <c:v>101.67865707434052</c:v>
                </c:pt>
                <c:pt idx="3">
                  <c:v>99.520383693045559</c:v>
                </c:pt>
                <c:pt idx="4">
                  <c:v>102.15827338129495</c:v>
                </c:pt>
                <c:pt idx="5">
                  <c:v>100.47961630695443</c:v>
                </c:pt>
                <c:pt idx="6">
                  <c:v>99.280575539568332</c:v>
                </c:pt>
                <c:pt idx="7">
                  <c:v>99.280575539568332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99.759036144578303</c:v>
                </c:pt>
                <c:pt idx="2">
                  <c:v>100.48192771084339</c:v>
                </c:pt>
                <c:pt idx="3">
                  <c:v>100.2409638554217</c:v>
                </c:pt>
                <c:pt idx="4">
                  <c:v>101.68674698795182</c:v>
                </c:pt>
                <c:pt idx="5">
                  <c:v>101.44578313253012</c:v>
                </c:pt>
                <c:pt idx="6">
                  <c:v>101.92771084337349</c:v>
                </c:pt>
                <c:pt idx="7">
                  <c:v>99.277108433734952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101.54185022026432</c:v>
                </c:pt>
                <c:pt idx="2">
                  <c:v>101.76211453744494</c:v>
                </c:pt>
                <c:pt idx="3">
                  <c:v>102.42290748898679</c:v>
                </c:pt>
                <c:pt idx="4">
                  <c:v>101.32158590308372</c:v>
                </c:pt>
                <c:pt idx="5">
                  <c:v>102.6431718061674</c:v>
                </c:pt>
                <c:pt idx="6">
                  <c:v>100.88105726872247</c:v>
                </c:pt>
                <c:pt idx="7">
                  <c:v>101.76211453744494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100.46838407494145</c:v>
                </c:pt>
                <c:pt idx="2">
                  <c:v>100.23419203747071</c:v>
                </c:pt>
                <c:pt idx="3">
                  <c:v>100.46838407494145</c:v>
                </c:pt>
                <c:pt idx="4">
                  <c:v>101.87353629976582</c:v>
                </c:pt>
                <c:pt idx="5">
                  <c:v>99.531615925058532</c:v>
                </c:pt>
                <c:pt idx="6">
                  <c:v>102.10772833723654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101.26582278481013</c:v>
                </c:pt>
                <c:pt idx="2">
                  <c:v>100.75949367088606</c:v>
                </c:pt>
                <c:pt idx="3">
                  <c:v>102.02531645569618</c:v>
                </c:pt>
                <c:pt idx="4">
                  <c:v>100.75949367088606</c:v>
                </c:pt>
                <c:pt idx="5">
                  <c:v>101.77215189873419</c:v>
                </c:pt>
                <c:pt idx="6">
                  <c:v>102.27848101265822</c:v>
                </c:pt>
                <c:pt idx="7">
                  <c:v>103.54430379746834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0.43751957043954026</c:v>
                  </c:pt>
                  <c:pt idx="2">
                    <c:v>0.48881214078955015</c:v>
                  </c:pt>
                  <c:pt idx="3">
                    <c:v>0.62942038025908076</c:v>
                  </c:pt>
                  <c:pt idx="4">
                    <c:v>0.49231705588624936</c:v>
                  </c:pt>
                  <c:pt idx="5">
                    <c:v>0.49104336254520303</c:v>
                  </c:pt>
                  <c:pt idx="6">
                    <c:v>0.54698000072899156</c:v>
                  </c:pt>
                  <c:pt idx="7">
                    <c:v>1.0242067388538316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0.43751957043954026</c:v>
                  </c:pt>
                  <c:pt idx="2">
                    <c:v>0.48881214078955015</c:v>
                  </c:pt>
                  <c:pt idx="3">
                    <c:v>0.62942038025908076</c:v>
                  </c:pt>
                  <c:pt idx="4">
                    <c:v>0.49231705588624936</c:v>
                  </c:pt>
                  <c:pt idx="5">
                    <c:v>0.49104336254520303</c:v>
                  </c:pt>
                  <c:pt idx="6">
                    <c:v>0.54698000072899156</c:v>
                  </c:pt>
                  <c:pt idx="7">
                    <c:v>1.0242067388538316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100.65509737693557</c:v>
                </c:pt>
                <c:pt idx="2">
                  <c:v>101.2693525616243</c:v>
                </c:pt>
                <c:pt idx="3">
                  <c:v>101.4896784294602</c:v>
                </c:pt>
                <c:pt idx="4">
                  <c:v>101.66763963060106</c:v>
                </c:pt>
                <c:pt idx="5">
                  <c:v>101.40528591152261</c:v>
                </c:pt>
                <c:pt idx="6">
                  <c:v>101.47400850664017</c:v>
                </c:pt>
                <c:pt idx="7">
                  <c:v>101.29715623992614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98.48</c:v>
                </c:pt>
                <c:pt idx="1">
                  <c:v>98.48</c:v>
                </c:pt>
                <c:pt idx="2">
                  <c:v>98.48</c:v>
                </c:pt>
                <c:pt idx="3">
                  <c:v>98.48</c:v>
                </c:pt>
                <c:pt idx="4">
                  <c:v>98.48</c:v>
                </c:pt>
                <c:pt idx="5">
                  <c:v>98.48</c:v>
                </c:pt>
                <c:pt idx="6">
                  <c:v>98.48</c:v>
                </c:pt>
                <c:pt idx="7">
                  <c:v>98.48</c:v>
                </c:pt>
                <c:pt idx="8">
                  <c:v>98.48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101.52</c:v>
                </c:pt>
                <c:pt idx="1">
                  <c:v>101.52</c:v>
                </c:pt>
                <c:pt idx="2">
                  <c:v>101.52</c:v>
                </c:pt>
                <c:pt idx="3">
                  <c:v>101.52</c:v>
                </c:pt>
                <c:pt idx="4">
                  <c:v>101.52</c:v>
                </c:pt>
                <c:pt idx="5">
                  <c:v>101.52</c:v>
                </c:pt>
                <c:pt idx="6">
                  <c:v>101.52</c:v>
                </c:pt>
                <c:pt idx="7">
                  <c:v>101.52</c:v>
                </c:pt>
                <c:pt idx="8">
                  <c:v>101.52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96.17</c:v>
                </c:pt>
                <c:pt idx="1">
                  <c:v>96.17</c:v>
                </c:pt>
                <c:pt idx="2">
                  <c:v>96.17</c:v>
                </c:pt>
                <c:pt idx="3">
                  <c:v>96.17</c:v>
                </c:pt>
                <c:pt idx="4">
                  <c:v>96.17</c:v>
                </c:pt>
                <c:pt idx="5">
                  <c:v>96.17</c:v>
                </c:pt>
                <c:pt idx="6">
                  <c:v>96.17</c:v>
                </c:pt>
                <c:pt idx="7">
                  <c:v>96.17</c:v>
                </c:pt>
                <c:pt idx="8">
                  <c:v>96.17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103.83</c:v>
                </c:pt>
                <c:pt idx="1">
                  <c:v>103.83</c:v>
                </c:pt>
                <c:pt idx="2">
                  <c:v>103.83</c:v>
                </c:pt>
                <c:pt idx="3">
                  <c:v>103.83</c:v>
                </c:pt>
                <c:pt idx="4">
                  <c:v>103.83</c:v>
                </c:pt>
                <c:pt idx="5">
                  <c:v>103.83</c:v>
                </c:pt>
                <c:pt idx="6">
                  <c:v>103.83</c:v>
                </c:pt>
                <c:pt idx="7">
                  <c:v>103.83</c:v>
                </c:pt>
                <c:pt idx="8">
                  <c:v>103.83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ax val="107"/>
          <c:min val="95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675474</xdr:colOff>
      <xdr:row>19</xdr:row>
      <xdr:rowOff>37869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"/>
          <a:ext cx="6409524" cy="1819044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23</xdr:row>
      <xdr:rowOff>57150</xdr:rowOff>
    </xdr:from>
    <xdr:to>
      <xdr:col>11</xdr:col>
      <xdr:colOff>552952</xdr:colOff>
      <xdr:row>78</xdr:row>
      <xdr:rowOff>58478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" y="4038600"/>
          <a:ext cx="9058777" cy="8907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iologicalvariation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12" sqref="D12:I12"/>
    </sheetView>
  </sheetViews>
  <sheetFormatPr baseColWidth="10" defaultColWidth="11.42578125" defaultRowHeight="12.75" x14ac:dyDescent="0.2"/>
  <cols>
    <col min="1" max="2" width="11.42578125" style="67"/>
    <col min="3" max="3" width="31.42578125" style="67" bestFit="1" customWidth="1"/>
    <col min="4" max="16384" width="11.42578125" style="67"/>
  </cols>
  <sheetData>
    <row r="3" spans="3:9" ht="57" customHeight="1" x14ac:dyDescent="0.6">
      <c r="C3" s="129" t="s">
        <v>44</v>
      </c>
      <c r="D3" s="129"/>
      <c r="E3" s="129"/>
      <c r="F3" s="129"/>
      <c r="G3" s="129"/>
      <c r="H3" s="129"/>
      <c r="I3" s="129"/>
    </row>
    <row r="5" spans="3:9" ht="34.5" x14ac:dyDescent="0.45">
      <c r="C5" s="68" t="s">
        <v>45</v>
      </c>
      <c r="D5" s="68" t="s">
        <v>52</v>
      </c>
    </row>
    <row r="8" spans="3:9" ht="25.5" customHeight="1" x14ac:dyDescent="0.3">
      <c r="C8" s="69" t="s">
        <v>46</v>
      </c>
      <c r="D8" s="140" t="s">
        <v>88</v>
      </c>
      <c r="E8" s="131"/>
      <c r="F8" s="131"/>
      <c r="G8" s="131"/>
      <c r="H8" s="131"/>
      <c r="I8" s="132"/>
    </row>
    <row r="9" spans="3:9" ht="26.25" customHeight="1" x14ac:dyDescent="0.3">
      <c r="C9" s="69" t="s">
        <v>47</v>
      </c>
      <c r="D9" s="130" t="s">
        <v>83</v>
      </c>
      <c r="E9" s="131"/>
      <c r="F9" s="131"/>
      <c r="G9" s="131"/>
      <c r="H9" s="131"/>
      <c r="I9" s="132"/>
    </row>
    <row r="10" spans="3:9" ht="20.25" x14ac:dyDescent="0.3">
      <c r="C10" s="69" t="s">
        <v>48</v>
      </c>
      <c r="D10" s="133" t="s">
        <v>91</v>
      </c>
      <c r="E10" s="134"/>
      <c r="F10" s="134"/>
      <c r="G10" s="134"/>
      <c r="H10" s="134"/>
      <c r="I10" s="135"/>
    </row>
    <row r="11" spans="3:9" x14ac:dyDescent="0.2">
      <c r="C11" s="70" t="s">
        <v>49</v>
      </c>
      <c r="D11" s="136"/>
      <c r="E11" s="137"/>
      <c r="F11" s="137"/>
      <c r="G11" s="137"/>
      <c r="H11" s="137"/>
      <c r="I11" s="138"/>
    </row>
    <row r="12" spans="3:9" ht="25.5" customHeight="1" x14ac:dyDescent="0.3">
      <c r="C12" s="69" t="s">
        <v>50</v>
      </c>
      <c r="D12" s="139" t="s">
        <v>100</v>
      </c>
      <c r="E12" s="131"/>
      <c r="F12" s="131"/>
      <c r="G12" s="131"/>
      <c r="H12" s="131"/>
      <c r="I12" s="132"/>
    </row>
    <row r="13" spans="3:9" ht="24.75" customHeight="1" x14ac:dyDescent="0.3">
      <c r="C13" s="69" t="s">
        <v>51</v>
      </c>
      <c r="D13" s="140" t="s">
        <v>80</v>
      </c>
      <c r="E13" s="131"/>
      <c r="F13" s="131"/>
      <c r="G13" s="131"/>
      <c r="H13" s="131"/>
      <c r="I13" s="132"/>
    </row>
  </sheetData>
  <mergeCells count="6">
    <mergeCell ref="C3:I3"/>
    <mergeCell ref="D9:I9"/>
    <mergeCell ref="D10:I11"/>
    <mergeCell ref="D12:I12"/>
    <mergeCell ref="D13:I13"/>
    <mergeCell ref="D8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85" zoomScaleNormal="85" workbookViewId="0">
      <selection activeCell="A8" sqref="A8"/>
    </sheetView>
  </sheetViews>
  <sheetFormatPr baseColWidth="10" defaultColWidth="11.42578125" defaultRowHeight="12.75" x14ac:dyDescent="0.2"/>
  <cols>
    <col min="1" max="1" width="57.42578125" style="72" customWidth="1"/>
    <col min="2" max="2" width="20.28515625" style="72" customWidth="1"/>
    <col min="3" max="3" width="13" style="72" customWidth="1"/>
    <col min="4" max="4" width="13.28515625" style="72" customWidth="1"/>
    <col min="5" max="5" width="13.42578125" style="72" customWidth="1"/>
    <col min="6" max="6" width="13.5703125" style="72" customWidth="1"/>
    <col min="7" max="9" width="13.7109375" style="72" bestFit="1" customWidth="1"/>
    <col min="10" max="16384" width="11.42578125" style="72"/>
  </cols>
  <sheetData>
    <row r="1" spans="1:9" ht="20.25" x14ac:dyDescent="0.3">
      <c r="A1" s="71" t="s">
        <v>42</v>
      </c>
      <c r="B1" s="71"/>
      <c r="C1" s="71"/>
      <c r="D1" s="71"/>
      <c r="E1" s="71"/>
      <c r="F1" s="71"/>
      <c r="G1" s="71"/>
      <c r="H1" s="71"/>
      <c r="I1" s="71"/>
    </row>
    <row r="2" spans="1:9" ht="20.25" x14ac:dyDescent="0.3">
      <c r="A2" s="73" t="s">
        <v>100</v>
      </c>
      <c r="B2" s="73"/>
      <c r="C2" s="73"/>
      <c r="D2" s="73"/>
      <c r="E2" s="73"/>
      <c r="F2" s="73"/>
      <c r="G2" s="71"/>
      <c r="H2" s="71"/>
      <c r="I2" s="71"/>
    </row>
    <row r="3" spans="1:9" ht="20.25" x14ac:dyDescent="0.3">
      <c r="A3" s="71" t="s">
        <v>53</v>
      </c>
      <c r="B3" s="74"/>
      <c r="C3" s="71"/>
      <c r="D3" s="71"/>
      <c r="E3" s="71"/>
      <c r="F3" s="71"/>
      <c r="G3" s="71"/>
      <c r="H3" s="71"/>
      <c r="I3" s="71"/>
    </row>
    <row r="4" spans="1:9" ht="15" x14ac:dyDescent="0.2">
      <c r="A4" s="75" t="s">
        <v>40</v>
      </c>
      <c r="B4" s="75"/>
      <c r="C4" s="75"/>
      <c r="D4" s="75"/>
      <c r="E4" s="75"/>
      <c r="F4" s="75"/>
      <c r="G4" s="75"/>
      <c r="H4" s="75"/>
      <c r="I4" s="75"/>
    </row>
    <row r="5" spans="1:9" ht="15" x14ac:dyDescent="0.2">
      <c r="A5" s="76" t="s">
        <v>81</v>
      </c>
      <c r="B5" s="77"/>
      <c r="C5" s="77"/>
      <c r="D5" s="77"/>
      <c r="E5" s="77"/>
      <c r="F5" s="77"/>
      <c r="G5" s="77"/>
      <c r="H5" s="77"/>
      <c r="I5" s="77"/>
    </row>
    <row r="6" spans="1:9" ht="15" x14ac:dyDescent="0.2">
      <c r="A6" s="75"/>
      <c r="B6" s="77"/>
      <c r="C6" s="77"/>
      <c r="D6" s="75"/>
      <c r="E6" s="75"/>
      <c r="F6" s="75"/>
      <c r="G6" s="75"/>
      <c r="H6" s="75"/>
      <c r="I6" s="75"/>
    </row>
    <row r="7" spans="1:9" ht="15" x14ac:dyDescent="0.2">
      <c r="A7" s="75" t="s">
        <v>41</v>
      </c>
      <c r="B7" s="77"/>
      <c r="C7" s="77"/>
      <c r="D7" s="77"/>
      <c r="E7" s="77"/>
      <c r="F7" s="77"/>
      <c r="G7" s="77"/>
      <c r="H7" s="77"/>
      <c r="I7" s="77"/>
    </row>
    <row r="8" spans="1:9" ht="15" x14ac:dyDescent="0.2">
      <c r="A8" s="123" t="s">
        <v>98</v>
      </c>
      <c r="B8" s="77"/>
      <c r="C8" s="77"/>
      <c r="D8" s="77"/>
      <c r="E8" s="77"/>
      <c r="F8" s="77"/>
      <c r="G8" s="77"/>
      <c r="H8" s="77"/>
      <c r="I8" s="77"/>
    </row>
    <row r="9" spans="1:9" ht="15" x14ac:dyDescent="0.2">
      <c r="A9" s="75"/>
      <c r="B9" s="77"/>
      <c r="C9" s="77"/>
      <c r="D9" s="77"/>
      <c r="E9" s="75"/>
      <c r="F9" s="75"/>
      <c r="G9" s="75"/>
      <c r="H9" s="75"/>
      <c r="I9" s="75"/>
    </row>
    <row r="10" spans="1:9" ht="15" x14ac:dyDescent="0.2">
      <c r="A10" s="75" t="s">
        <v>43</v>
      </c>
      <c r="B10" s="77"/>
      <c r="C10" s="77"/>
      <c r="D10" s="77"/>
      <c r="E10" s="77"/>
      <c r="F10" s="77"/>
      <c r="G10" s="77"/>
      <c r="H10" s="77"/>
      <c r="I10" s="77"/>
    </row>
    <row r="11" spans="1:9" ht="15" x14ac:dyDescent="0.2">
      <c r="A11" s="76" t="s">
        <v>99</v>
      </c>
      <c r="B11" s="77"/>
      <c r="C11" s="77"/>
      <c r="D11" s="77"/>
      <c r="E11" s="77"/>
      <c r="F11" s="77"/>
      <c r="G11" s="77"/>
      <c r="H11" s="77"/>
      <c r="I11" s="77"/>
    </row>
    <row r="12" spans="1:9" ht="15" x14ac:dyDescent="0.2">
      <c r="A12" s="75"/>
      <c r="B12" s="75"/>
      <c r="C12" s="75"/>
      <c r="D12" s="75"/>
      <c r="E12" s="75"/>
      <c r="F12" s="75"/>
      <c r="G12" s="75"/>
      <c r="H12" s="75"/>
      <c r="I12" s="75"/>
    </row>
    <row r="13" spans="1:9" ht="15" x14ac:dyDescent="0.2">
      <c r="A13" s="75" t="s">
        <v>34</v>
      </c>
      <c r="B13" s="75"/>
      <c r="C13" s="75"/>
      <c r="D13" s="75"/>
      <c r="E13" s="75"/>
      <c r="F13" s="75"/>
      <c r="G13" s="75"/>
      <c r="H13" s="75"/>
      <c r="I13" s="75"/>
    </row>
    <row r="14" spans="1:9" ht="15" x14ac:dyDescent="0.2">
      <c r="A14" s="78" t="s">
        <v>82</v>
      </c>
      <c r="B14" s="79" t="s">
        <v>31</v>
      </c>
      <c r="C14" s="79"/>
      <c r="D14" s="79"/>
      <c r="E14" s="75"/>
      <c r="F14" s="75"/>
      <c r="G14" s="75"/>
      <c r="H14" s="75"/>
      <c r="I14" s="75"/>
    </row>
    <row r="15" spans="1:9" ht="15" x14ac:dyDescent="0.2">
      <c r="A15" s="78"/>
      <c r="B15" s="79" t="s">
        <v>33</v>
      </c>
      <c r="C15" s="80"/>
      <c r="D15" s="81"/>
      <c r="E15" s="75"/>
      <c r="F15" s="75"/>
      <c r="G15" s="77"/>
      <c r="H15" s="77"/>
      <c r="I15" s="77"/>
    </row>
    <row r="16" spans="1:9" ht="15" x14ac:dyDescent="0.2">
      <c r="A16" s="78"/>
      <c r="B16" s="82" t="s">
        <v>32</v>
      </c>
      <c r="C16" s="83"/>
      <c r="D16" s="84"/>
      <c r="E16" s="75"/>
      <c r="F16" s="75"/>
      <c r="G16" s="75"/>
      <c r="H16" s="75"/>
      <c r="I16" s="75"/>
    </row>
    <row r="17" spans="1:9" ht="15" x14ac:dyDescent="0.2">
      <c r="A17" s="75"/>
      <c r="B17" s="75"/>
      <c r="C17" s="75"/>
      <c r="D17" s="75"/>
      <c r="E17" s="75"/>
      <c r="F17" s="75"/>
      <c r="G17" s="75"/>
      <c r="H17" s="75"/>
      <c r="I17" s="75"/>
    </row>
    <row r="18" spans="1:9" ht="15" x14ac:dyDescent="0.2">
      <c r="A18" s="75" t="s">
        <v>36</v>
      </c>
      <c r="B18" s="75"/>
      <c r="C18" s="75"/>
      <c r="D18" s="75"/>
      <c r="E18" s="75"/>
      <c r="F18" s="75"/>
      <c r="G18" s="75"/>
      <c r="H18" s="75"/>
      <c r="I18" s="75"/>
    </row>
    <row r="19" spans="1:9" ht="15" x14ac:dyDescent="0.2">
      <c r="A19" s="78"/>
      <c r="B19" s="79" t="s">
        <v>35</v>
      </c>
      <c r="C19" s="75"/>
      <c r="D19" s="75"/>
      <c r="E19" s="75"/>
      <c r="F19" s="75"/>
      <c r="G19" s="75"/>
      <c r="H19" s="75"/>
      <c r="I19" s="75"/>
    </row>
    <row r="20" spans="1:9" ht="15" x14ac:dyDescent="0.2">
      <c r="A20" s="78"/>
      <c r="B20" s="79" t="s">
        <v>38</v>
      </c>
      <c r="C20" s="75"/>
      <c r="D20" s="75"/>
      <c r="E20" s="75"/>
      <c r="F20" s="75"/>
      <c r="G20" s="75"/>
      <c r="H20" s="75"/>
      <c r="I20" s="75"/>
    </row>
    <row r="21" spans="1:9" ht="15" x14ac:dyDescent="0.2">
      <c r="A21" s="78"/>
      <c r="B21" s="79" t="s">
        <v>37</v>
      </c>
      <c r="C21" s="75"/>
      <c r="D21" s="75"/>
      <c r="E21" s="75"/>
      <c r="F21" s="75"/>
      <c r="G21" s="75"/>
      <c r="H21" s="75"/>
      <c r="I21" s="75"/>
    </row>
    <row r="22" spans="1:9" ht="15" x14ac:dyDescent="0.2">
      <c r="A22" s="78" t="s">
        <v>89</v>
      </c>
      <c r="B22" s="79" t="s">
        <v>39</v>
      </c>
      <c r="C22" s="75"/>
      <c r="D22" s="75"/>
      <c r="E22" s="75"/>
      <c r="F22" s="75"/>
      <c r="G22" s="75"/>
      <c r="H22" s="75"/>
      <c r="I22" s="75"/>
    </row>
    <row r="23" spans="1:9" ht="15" x14ac:dyDescent="0.2">
      <c r="A23" s="78" t="s">
        <v>90</v>
      </c>
      <c r="C23" s="75"/>
      <c r="D23" s="75"/>
      <c r="E23" s="75"/>
      <c r="F23" s="75"/>
      <c r="G23" s="75"/>
      <c r="H23" s="75"/>
      <c r="I23" s="75"/>
    </row>
    <row r="24" spans="1:9" ht="15" x14ac:dyDescent="0.2">
      <c r="A24" s="75"/>
      <c r="B24" s="75"/>
      <c r="C24" s="75"/>
      <c r="D24" s="75"/>
      <c r="E24" s="75"/>
      <c r="F24" s="75"/>
      <c r="G24" s="75"/>
      <c r="H24" s="75"/>
      <c r="I24" s="75"/>
    </row>
    <row r="25" spans="1:9" ht="15" x14ac:dyDescent="0.2">
      <c r="A25" s="75" t="s">
        <v>54</v>
      </c>
      <c r="B25" s="75"/>
      <c r="C25" s="75"/>
      <c r="D25" s="75"/>
      <c r="E25" s="75"/>
      <c r="F25" s="75"/>
      <c r="G25" s="75"/>
      <c r="H25" s="75"/>
      <c r="I25" s="75"/>
    </row>
    <row r="26" spans="1:9" ht="15.75" x14ac:dyDescent="0.25">
      <c r="A26" s="85" t="s">
        <v>55</v>
      </c>
      <c r="B26" s="79" t="s">
        <v>56</v>
      </c>
      <c r="C26" s="79" t="s">
        <v>57</v>
      </c>
      <c r="D26" s="79" t="s">
        <v>58</v>
      </c>
      <c r="E26" s="79" t="s">
        <v>59</v>
      </c>
      <c r="F26" s="79" t="s">
        <v>60</v>
      </c>
      <c r="G26" s="79" t="s">
        <v>61</v>
      </c>
      <c r="H26" s="79" t="s">
        <v>84</v>
      </c>
      <c r="I26" s="79" t="s">
        <v>85</v>
      </c>
    </row>
    <row r="27" spans="1:9" ht="15" x14ac:dyDescent="0.2">
      <c r="A27" s="79" t="s">
        <v>62</v>
      </c>
      <c r="B27" s="76" t="s">
        <v>80</v>
      </c>
      <c r="C27" s="76" t="s">
        <v>80</v>
      </c>
      <c r="D27" s="76" t="s">
        <v>80</v>
      </c>
      <c r="E27" s="76" t="s">
        <v>80</v>
      </c>
      <c r="F27" s="76" t="s">
        <v>80</v>
      </c>
      <c r="G27" s="76" t="s">
        <v>80</v>
      </c>
      <c r="H27" s="76" t="s">
        <v>80</v>
      </c>
      <c r="I27" s="76" t="s">
        <v>80</v>
      </c>
    </row>
    <row r="28" spans="1:9" ht="15.75" thickBot="1" x14ac:dyDescent="0.25">
      <c r="A28" s="79"/>
      <c r="B28" s="76"/>
      <c r="C28" s="76"/>
      <c r="D28" s="76"/>
      <c r="E28" s="76"/>
      <c r="F28" s="76"/>
      <c r="G28" s="76"/>
      <c r="H28" s="76"/>
      <c r="I28" s="76"/>
    </row>
    <row r="29" spans="1:9" ht="15" x14ac:dyDescent="0.2">
      <c r="A29" s="79" t="s">
        <v>63</v>
      </c>
      <c r="B29" s="5">
        <v>0</v>
      </c>
      <c r="C29" s="3">
        <v>12</v>
      </c>
      <c r="D29" s="3">
        <v>24</v>
      </c>
      <c r="E29" s="3">
        <v>36</v>
      </c>
      <c r="F29" s="3">
        <v>48</v>
      </c>
      <c r="G29" s="3">
        <v>60</v>
      </c>
      <c r="H29" s="4">
        <v>72</v>
      </c>
      <c r="I29" s="3">
        <v>84</v>
      </c>
    </row>
    <row r="30" spans="1:9" ht="15" x14ac:dyDescent="0.2">
      <c r="A30" s="79"/>
      <c r="B30" s="76"/>
      <c r="C30" s="76"/>
      <c r="D30" s="76"/>
      <c r="E30" s="76"/>
      <c r="F30" s="76"/>
      <c r="G30" s="76"/>
      <c r="H30" s="76"/>
      <c r="I30" s="76"/>
    </row>
    <row r="31" spans="1:9" ht="15" x14ac:dyDescent="0.2">
      <c r="A31" s="79"/>
      <c r="B31" s="76"/>
      <c r="C31" s="76"/>
      <c r="D31" s="76"/>
      <c r="E31" s="76"/>
      <c r="F31" s="76"/>
      <c r="G31" s="76"/>
      <c r="H31" s="76"/>
      <c r="I31" s="76"/>
    </row>
    <row r="32" spans="1:9" ht="15.75" thickBot="1" x14ac:dyDescent="0.25">
      <c r="A32" s="86"/>
      <c r="B32" s="87"/>
      <c r="C32" s="87"/>
      <c r="D32" s="87"/>
      <c r="E32" s="87"/>
      <c r="F32" s="87"/>
      <c r="G32" s="87"/>
      <c r="H32" s="87"/>
      <c r="I32" s="87"/>
    </row>
    <row r="33" spans="1:9" ht="15" x14ac:dyDescent="0.2">
      <c r="A33" s="88"/>
      <c r="B33" s="89"/>
      <c r="C33" s="89"/>
      <c r="D33" s="89"/>
      <c r="E33" s="89"/>
      <c r="F33" s="89"/>
      <c r="G33" s="90"/>
      <c r="H33" s="90"/>
      <c r="I33" s="90"/>
    </row>
    <row r="34" spans="1:9" ht="15" x14ac:dyDescent="0.2">
      <c r="A34" s="91"/>
      <c r="B34" s="76"/>
      <c r="C34" s="76"/>
      <c r="D34" s="76"/>
      <c r="E34" s="76"/>
      <c r="F34" s="76"/>
      <c r="G34" s="92"/>
      <c r="H34" s="92"/>
      <c r="I34" s="92"/>
    </row>
    <row r="35" spans="1:9" ht="15" x14ac:dyDescent="0.2">
      <c r="A35" s="91"/>
      <c r="B35" s="76"/>
      <c r="C35" s="76"/>
      <c r="D35" s="76"/>
      <c r="E35" s="76"/>
      <c r="F35" s="76"/>
      <c r="G35" s="92"/>
      <c r="H35" s="92"/>
      <c r="I35" s="92"/>
    </row>
    <row r="36" spans="1:9" ht="15.75" thickBot="1" x14ac:dyDescent="0.25">
      <c r="A36" s="93"/>
      <c r="B36" s="94"/>
      <c r="C36" s="94"/>
      <c r="D36" s="94"/>
      <c r="E36" s="94"/>
      <c r="F36" s="94"/>
      <c r="G36" s="95"/>
      <c r="H36" s="95"/>
      <c r="I36" s="95"/>
    </row>
    <row r="37" spans="1:9" ht="15" x14ac:dyDescent="0.2">
      <c r="A37" s="96" t="s">
        <v>64</v>
      </c>
      <c r="B37" s="96"/>
      <c r="C37" s="96"/>
      <c r="D37" s="96"/>
      <c r="E37" s="96"/>
      <c r="F37" s="96"/>
      <c r="G37" s="96"/>
      <c r="H37" s="96"/>
      <c r="I37" s="96"/>
    </row>
    <row r="38" spans="1:9" ht="15" x14ac:dyDescent="0.2">
      <c r="A38" s="79"/>
      <c r="B38" s="76"/>
      <c r="C38" s="76"/>
      <c r="D38" s="76"/>
      <c r="E38" s="76"/>
      <c r="F38" s="76"/>
      <c r="G38" s="76"/>
      <c r="H38" s="76"/>
      <c r="I38" s="76"/>
    </row>
    <row r="39" spans="1:9" ht="15" x14ac:dyDescent="0.2">
      <c r="A39" s="78" t="s">
        <v>89</v>
      </c>
      <c r="B39" s="76"/>
      <c r="C39" s="76"/>
      <c r="D39" s="76"/>
      <c r="E39" s="76"/>
      <c r="F39" s="76"/>
      <c r="G39" s="76"/>
      <c r="H39" s="76"/>
      <c r="I39" s="76"/>
    </row>
    <row r="40" spans="1:9" ht="15" x14ac:dyDescent="0.2">
      <c r="A40" s="78" t="s">
        <v>90</v>
      </c>
      <c r="B40" s="76"/>
      <c r="C40" s="76"/>
      <c r="D40" s="76"/>
      <c r="E40" s="76"/>
      <c r="F40" s="76"/>
      <c r="G40" s="76"/>
      <c r="H40" s="76"/>
      <c r="I40" s="76"/>
    </row>
    <row r="41" spans="1:9" ht="15" x14ac:dyDescent="0.2">
      <c r="A41" s="79"/>
      <c r="B41" s="76"/>
      <c r="C41" s="76"/>
      <c r="D41" s="76"/>
      <c r="E41" s="76"/>
      <c r="F41" s="76"/>
      <c r="G41" s="76"/>
      <c r="H41" s="76"/>
      <c r="I41" s="76"/>
    </row>
    <row r="42" spans="1:9" ht="15" x14ac:dyDescent="0.2">
      <c r="A42" s="79" t="s">
        <v>65</v>
      </c>
      <c r="B42" s="76"/>
      <c r="C42" s="76"/>
      <c r="D42" s="76"/>
      <c r="E42" s="76"/>
      <c r="F42" s="76"/>
      <c r="G42" s="76"/>
      <c r="H42" s="76"/>
      <c r="I42" s="76"/>
    </row>
    <row r="43" spans="1:9" ht="15" x14ac:dyDescent="0.2">
      <c r="A43" s="75"/>
      <c r="B43" s="75"/>
      <c r="C43" s="75"/>
      <c r="D43" s="75"/>
      <c r="E43" s="75"/>
      <c r="F43" s="75"/>
      <c r="G43" s="75"/>
      <c r="H43" s="75"/>
      <c r="I43" s="75"/>
    </row>
    <row r="44" spans="1:9" ht="15" x14ac:dyDescent="0.2">
      <c r="A44" s="141" t="s">
        <v>66</v>
      </c>
      <c r="B44" s="141"/>
      <c r="C44" s="141"/>
      <c r="D44" s="141"/>
      <c r="E44" s="141"/>
      <c r="F44" s="141"/>
      <c r="G44" s="141"/>
    </row>
  </sheetData>
  <mergeCells count="1">
    <mergeCell ref="A44:G4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topLeftCell="A43" zoomScale="70" zoomScaleNormal="70" workbookViewId="0">
      <selection activeCell="E66" sqref="E66"/>
    </sheetView>
  </sheetViews>
  <sheetFormatPr baseColWidth="10" defaultColWidth="11.42578125" defaultRowHeight="12.75" x14ac:dyDescent="0.2"/>
  <cols>
    <col min="1" max="1" width="15.28515625" customWidth="1"/>
    <col min="2" max="2" width="10.28515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6"/>
    <col min="43" max="135" width="11.42578125" style="8"/>
  </cols>
  <sheetData>
    <row r="1" spans="1:18" ht="23.25" x14ac:dyDescent="0.35">
      <c r="A1" s="13" t="s">
        <v>13</v>
      </c>
      <c r="B1" s="14"/>
      <c r="C1" s="147" t="s">
        <v>97</v>
      </c>
      <c r="D1" s="148"/>
      <c r="E1" s="148"/>
      <c r="F1" s="148"/>
      <c r="G1" s="148"/>
      <c r="H1" s="148"/>
      <c r="I1" s="148"/>
      <c r="J1" s="148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1.52</v>
      </c>
      <c r="C3" s="18" t="s">
        <v>25</v>
      </c>
      <c r="D3" s="17"/>
      <c r="E3" s="7">
        <v>3.83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12</v>
      </c>
      <c r="D6" s="3">
        <v>24</v>
      </c>
      <c r="E6" s="3">
        <v>36</v>
      </c>
      <c r="F6" s="3">
        <v>48</v>
      </c>
      <c r="G6" s="3">
        <v>60</v>
      </c>
      <c r="H6" s="4">
        <v>72</v>
      </c>
      <c r="I6" s="3">
        <v>84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49" t="s">
        <v>21</v>
      </c>
      <c r="C7" s="150"/>
      <c r="D7" s="150"/>
      <c r="E7" s="150"/>
      <c r="F7" s="150"/>
      <c r="G7" s="150"/>
      <c r="H7" s="150"/>
      <c r="I7" s="151"/>
      <c r="J7" s="152"/>
      <c r="K7" s="22"/>
      <c r="L7" s="15"/>
      <c r="M7" s="15"/>
      <c r="N7" s="15"/>
      <c r="O7" s="15"/>
      <c r="P7" s="15"/>
      <c r="Q7" s="15"/>
      <c r="R7" s="15"/>
    </row>
    <row r="8" spans="1:18" ht="15" x14ac:dyDescent="0.25">
      <c r="A8" s="29">
        <v>1</v>
      </c>
      <c r="B8" s="119">
        <v>40.1</v>
      </c>
      <c r="C8" s="119">
        <v>40.1</v>
      </c>
      <c r="D8" s="119">
        <v>40.6</v>
      </c>
      <c r="E8" s="120">
        <v>40.4</v>
      </c>
      <c r="F8" s="119">
        <v>40.700000000000003</v>
      </c>
      <c r="G8" s="119">
        <v>40.700000000000003</v>
      </c>
      <c r="H8" s="119">
        <v>40.6</v>
      </c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5" x14ac:dyDescent="0.25">
      <c r="A9" s="30">
        <v>2</v>
      </c>
      <c r="B9" s="119">
        <v>42.4</v>
      </c>
      <c r="C9" s="119">
        <v>42.8</v>
      </c>
      <c r="D9" s="119">
        <v>42.5</v>
      </c>
      <c r="E9" s="120">
        <v>42.7</v>
      </c>
      <c r="F9" s="119">
        <v>42.8</v>
      </c>
      <c r="G9" s="119">
        <v>42.8</v>
      </c>
      <c r="H9" s="119">
        <v>42.8</v>
      </c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5" x14ac:dyDescent="0.25">
      <c r="A10" s="30">
        <v>3</v>
      </c>
      <c r="B10" s="119">
        <v>42.2</v>
      </c>
      <c r="C10" s="119">
        <v>43.1</v>
      </c>
      <c r="D10" s="119">
        <v>43.4</v>
      </c>
      <c r="E10" s="120">
        <v>44.5</v>
      </c>
      <c r="F10" s="119">
        <v>43.5</v>
      </c>
      <c r="G10" s="119">
        <v>43.1</v>
      </c>
      <c r="H10" s="119">
        <v>43.9</v>
      </c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5" x14ac:dyDescent="0.25">
      <c r="A11" s="30">
        <v>4</v>
      </c>
      <c r="B11" s="119">
        <v>41.8</v>
      </c>
      <c r="C11" s="119">
        <v>41.8</v>
      </c>
      <c r="D11" s="119">
        <v>42.7</v>
      </c>
      <c r="E11" s="120">
        <v>42</v>
      </c>
      <c r="F11" s="119">
        <v>42.1</v>
      </c>
      <c r="G11" s="119">
        <v>41.8</v>
      </c>
      <c r="H11" s="119">
        <v>42.4</v>
      </c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5" x14ac:dyDescent="0.25">
      <c r="A12" s="30">
        <v>5</v>
      </c>
      <c r="B12" s="119">
        <v>40.1</v>
      </c>
      <c r="C12" s="119">
        <v>40.9</v>
      </c>
      <c r="D12" s="119">
        <v>41.1</v>
      </c>
      <c r="E12" s="120">
        <v>41.1</v>
      </c>
      <c r="F12" s="119">
        <v>41.1</v>
      </c>
      <c r="G12" s="119">
        <v>40.799999999999997</v>
      </c>
      <c r="H12" s="119">
        <v>40.9</v>
      </c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5" x14ac:dyDescent="0.25">
      <c r="A13" s="30">
        <v>6</v>
      </c>
      <c r="B13" s="119">
        <v>35</v>
      </c>
      <c r="C13" s="119">
        <v>35.5</v>
      </c>
      <c r="D13" s="119">
        <v>35.6</v>
      </c>
      <c r="E13" s="120">
        <v>35.799999999999997</v>
      </c>
      <c r="F13" s="119">
        <v>36.299999999999997</v>
      </c>
      <c r="G13" s="119">
        <v>35.9</v>
      </c>
      <c r="H13" s="119">
        <v>36.1</v>
      </c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5" x14ac:dyDescent="0.25">
      <c r="A14" s="30">
        <v>7</v>
      </c>
      <c r="B14" s="119">
        <v>40.6</v>
      </c>
      <c r="C14" s="119">
        <v>40.6</v>
      </c>
      <c r="D14" s="119">
        <v>41.4</v>
      </c>
      <c r="E14" s="120">
        <v>40.799999999999997</v>
      </c>
      <c r="F14" s="119">
        <v>41.5</v>
      </c>
      <c r="G14" s="119">
        <v>41.1</v>
      </c>
      <c r="H14" s="119">
        <v>41</v>
      </c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5" x14ac:dyDescent="0.25">
      <c r="A15" s="30">
        <v>8</v>
      </c>
      <c r="B15" s="119">
        <v>39.200000000000003</v>
      </c>
      <c r="C15" s="119">
        <v>39.1</v>
      </c>
      <c r="D15" s="119">
        <v>40.4</v>
      </c>
      <c r="E15" s="120">
        <v>40.6</v>
      </c>
      <c r="F15" s="119">
        <v>39.5</v>
      </c>
      <c r="G15" s="119">
        <v>39.9</v>
      </c>
      <c r="H15" s="119">
        <v>40.200000000000003</v>
      </c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5" x14ac:dyDescent="0.25">
      <c r="A16" s="30">
        <v>9</v>
      </c>
      <c r="B16" s="119">
        <v>41.2</v>
      </c>
      <c r="C16" s="119">
        <v>40.9</v>
      </c>
      <c r="D16" s="119">
        <v>41.4</v>
      </c>
      <c r="E16" s="120">
        <v>40.799999999999997</v>
      </c>
      <c r="F16" s="119">
        <v>41.1</v>
      </c>
      <c r="G16" s="119">
        <v>42.1</v>
      </c>
      <c r="H16" s="119">
        <v>40.799999999999997</v>
      </c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9" ht="15" x14ac:dyDescent="0.25">
      <c r="A17" s="30">
        <v>10</v>
      </c>
      <c r="B17" s="119">
        <v>39.200000000000003</v>
      </c>
      <c r="C17" s="119">
        <v>40</v>
      </c>
      <c r="D17" s="119">
        <v>40.1</v>
      </c>
      <c r="E17" s="120">
        <v>40.4</v>
      </c>
      <c r="F17" s="119">
        <v>40.700000000000003</v>
      </c>
      <c r="G17" s="119">
        <v>40.200000000000003</v>
      </c>
      <c r="H17" s="119">
        <v>40.6</v>
      </c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9" x14ac:dyDescent="0.2">
      <c r="A18" s="30">
        <v>11</v>
      </c>
      <c r="B18" s="119">
        <v>38.6</v>
      </c>
      <c r="C18" s="119">
        <v>39.700000000000003</v>
      </c>
      <c r="D18" s="119">
        <v>39.299999999999997</v>
      </c>
      <c r="E18" s="120">
        <v>39.6</v>
      </c>
      <c r="F18" s="119">
        <v>39.4</v>
      </c>
      <c r="G18" s="119">
        <v>39.299999999999997</v>
      </c>
      <c r="H18" s="119">
        <v>39.299999999999997</v>
      </c>
      <c r="I18" s="119">
        <v>39.5</v>
      </c>
      <c r="J18" s="61"/>
      <c r="K18" s="15"/>
      <c r="L18" s="15"/>
      <c r="M18" s="15"/>
      <c r="N18" s="15"/>
      <c r="O18" s="15"/>
      <c r="P18" s="15"/>
      <c r="Q18" s="15"/>
      <c r="R18" s="15"/>
    </row>
    <row r="19" spans="1:19" x14ac:dyDescent="0.2">
      <c r="A19" s="30">
        <v>12</v>
      </c>
      <c r="B19" s="119">
        <v>40</v>
      </c>
      <c r="C19" s="119">
        <v>39.9</v>
      </c>
      <c r="D19" s="119">
        <v>40.4</v>
      </c>
      <c r="E19" s="120">
        <v>40.799999999999997</v>
      </c>
      <c r="F19" s="119">
        <v>41.1</v>
      </c>
      <c r="G19" s="119">
        <v>41.2</v>
      </c>
      <c r="H19" s="119">
        <v>40.299999999999997</v>
      </c>
      <c r="I19" s="119">
        <v>41</v>
      </c>
      <c r="J19" s="61"/>
      <c r="K19" s="15"/>
      <c r="L19" s="15"/>
      <c r="M19" s="15"/>
      <c r="N19" s="15"/>
      <c r="O19" s="15"/>
      <c r="P19" s="15"/>
      <c r="Q19" s="15"/>
      <c r="R19" s="15"/>
    </row>
    <row r="20" spans="1:19" x14ac:dyDescent="0.2">
      <c r="A20" s="30">
        <v>13</v>
      </c>
      <c r="B20" s="119">
        <v>40.4</v>
      </c>
      <c r="C20" s="119">
        <v>40</v>
      </c>
      <c r="D20" s="119">
        <v>40.4</v>
      </c>
      <c r="E20" s="120">
        <v>40.5</v>
      </c>
      <c r="F20" s="119">
        <v>40.799999999999997</v>
      </c>
      <c r="G20" s="119">
        <v>41</v>
      </c>
      <c r="H20" s="119">
        <v>40.700000000000003</v>
      </c>
      <c r="I20" s="119">
        <v>40.700000000000003</v>
      </c>
      <c r="J20" s="61"/>
      <c r="K20" s="15"/>
      <c r="L20" s="15"/>
      <c r="M20" s="15"/>
      <c r="N20" s="15"/>
      <c r="O20" s="15"/>
      <c r="P20" s="15"/>
      <c r="Q20" s="15"/>
      <c r="R20" s="15"/>
    </row>
    <row r="21" spans="1:19" x14ac:dyDescent="0.2">
      <c r="A21" s="30">
        <v>14</v>
      </c>
      <c r="B21" s="119">
        <v>42.6</v>
      </c>
      <c r="C21" s="119">
        <v>42.5</v>
      </c>
      <c r="D21" s="119">
        <v>41.7</v>
      </c>
      <c r="E21" s="120">
        <v>42.8</v>
      </c>
      <c r="F21" s="119">
        <v>42.2</v>
      </c>
      <c r="G21" s="119">
        <v>41.7</v>
      </c>
      <c r="H21" s="119">
        <v>42.3</v>
      </c>
      <c r="I21" s="119">
        <v>43</v>
      </c>
      <c r="J21" s="61"/>
      <c r="K21" s="15"/>
      <c r="L21" s="15"/>
      <c r="M21" s="15"/>
      <c r="N21" s="15"/>
      <c r="O21" s="15"/>
      <c r="P21" s="15"/>
      <c r="Q21" s="15"/>
      <c r="R21" s="15"/>
    </row>
    <row r="22" spans="1:19" x14ac:dyDescent="0.2">
      <c r="A22" s="30">
        <v>15</v>
      </c>
      <c r="B22" s="119">
        <v>41.7</v>
      </c>
      <c r="C22" s="119">
        <v>41.9</v>
      </c>
      <c r="D22" s="119">
        <v>42.4</v>
      </c>
      <c r="E22" s="120">
        <v>41.5</v>
      </c>
      <c r="F22" s="119">
        <v>42.6</v>
      </c>
      <c r="G22" s="119">
        <v>41.9</v>
      </c>
      <c r="H22" s="119">
        <v>41.4</v>
      </c>
      <c r="I22" s="119">
        <v>41.4</v>
      </c>
      <c r="J22" s="61"/>
      <c r="K22" s="15"/>
      <c r="L22" s="15"/>
      <c r="M22" s="15"/>
      <c r="N22" s="15"/>
      <c r="O22" s="15"/>
      <c r="P22" s="15"/>
      <c r="Q22" s="15"/>
      <c r="R22" s="15"/>
    </row>
    <row r="23" spans="1:19" x14ac:dyDescent="0.2">
      <c r="A23" s="30">
        <v>16</v>
      </c>
      <c r="B23" s="119">
        <v>41.5</v>
      </c>
      <c r="C23" s="119">
        <v>41.4</v>
      </c>
      <c r="D23" s="119">
        <v>41.7</v>
      </c>
      <c r="E23" s="120">
        <v>41.6</v>
      </c>
      <c r="F23" s="119">
        <v>42.2</v>
      </c>
      <c r="G23" s="119">
        <v>42.1</v>
      </c>
      <c r="H23" s="119">
        <v>42.3</v>
      </c>
      <c r="I23" s="119">
        <v>41.2</v>
      </c>
      <c r="J23" s="61"/>
      <c r="K23" s="15"/>
      <c r="L23" s="15"/>
      <c r="M23" s="15"/>
      <c r="N23" s="15"/>
      <c r="O23" s="15"/>
      <c r="P23" s="15"/>
      <c r="Q23" s="15"/>
      <c r="R23" s="15"/>
    </row>
    <row r="24" spans="1:19" x14ac:dyDescent="0.2">
      <c r="A24" s="30">
        <v>17</v>
      </c>
      <c r="B24" s="119">
        <v>45.4</v>
      </c>
      <c r="C24" s="119">
        <v>46.1</v>
      </c>
      <c r="D24" s="119">
        <v>46.2</v>
      </c>
      <c r="E24" s="120">
        <v>46.5</v>
      </c>
      <c r="F24" s="119">
        <v>46</v>
      </c>
      <c r="G24" s="119">
        <v>46.6</v>
      </c>
      <c r="H24" s="119">
        <v>45.8</v>
      </c>
      <c r="I24" s="119">
        <v>46.2</v>
      </c>
      <c r="J24" s="61"/>
      <c r="K24" s="15"/>
      <c r="L24" s="15"/>
      <c r="M24" s="15"/>
      <c r="N24" s="15"/>
      <c r="O24" s="15"/>
      <c r="P24" s="15"/>
      <c r="Q24" s="15"/>
      <c r="R24" s="15"/>
    </row>
    <row r="25" spans="1:19" x14ac:dyDescent="0.2">
      <c r="A25" s="30">
        <v>18</v>
      </c>
      <c r="B25" s="125"/>
      <c r="C25" s="119">
        <v>40.799999999999997</v>
      </c>
      <c r="D25" s="119">
        <v>41.5</v>
      </c>
      <c r="E25" s="120">
        <v>41.1</v>
      </c>
      <c r="F25" s="119">
        <v>42.5</v>
      </c>
      <c r="G25" s="119">
        <v>41.8</v>
      </c>
      <c r="H25" s="119">
        <v>42.4</v>
      </c>
      <c r="I25" s="119">
        <v>42.2</v>
      </c>
      <c r="J25" s="61"/>
      <c r="K25" s="15"/>
      <c r="L25" s="15"/>
      <c r="M25" s="15"/>
      <c r="N25" s="15"/>
      <c r="O25" s="15"/>
      <c r="P25" s="15"/>
      <c r="Q25" s="15"/>
      <c r="R25" s="15"/>
    </row>
    <row r="26" spans="1:19" x14ac:dyDescent="0.2">
      <c r="A26" s="30">
        <v>19</v>
      </c>
      <c r="B26" s="119">
        <v>42.7</v>
      </c>
      <c r="C26" s="119">
        <v>42.9</v>
      </c>
      <c r="D26" s="119">
        <v>42.8</v>
      </c>
      <c r="E26" s="120">
        <v>42.9</v>
      </c>
      <c r="F26" s="119">
        <v>43.5</v>
      </c>
      <c r="G26" s="119">
        <v>42.5</v>
      </c>
      <c r="H26" s="119">
        <v>43.6</v>
      </c>
      <c r="I26" s="119"/>
      <c r="J26" s="61"/>
      <c r="K26" s="15"/>
      <c r="L26" s="15"/>
      <c r="M26" s="15"/>
      <c r="N26" s="15"/>
      <c r="O26" s="15"/>
      <c r="P26" s="15"/>
      <c r="Q26" s="15"/>
      <c r="R26" s="15"/>
      <c r="S26" s="8" t="s">
        <v>70</v>
      </c>
    </row>
    <row r="27" spans="1:19" x14ac:dyDescent="0.2">
      <c r="A27" s="30">
        <v>20</v>
      </c>
      <c r="B27" s="119">
        <v>39.5</v>
      </c>
      <c r="C27" s="119">
        <v>40</v>
      </c>
      <c r="D27" s="119">
        <v>39.799999999999997</v>
      </c>
      <c r="E27" s="120">
        <v>40.299999999999997</v>
      </c>
      <c r="F27" s="119">
        <v>39.799999999999997</v>
      </c>
      <c r="G27" s="119">
        <v>40.200000000000003</v>
      </c>
      <c r="H27" s="119">
        <v>40.4</v>
      </c>
      <c r="I27" s="119">
        <v>40.9</v>
      </c>
      <c r="J27" s="61"/>
      <c r="K27" s="15"/>
      <c r="L27" s="15"/>
      <c r="M27" s="15"/>
      <c r="N27" s="15"/>
      <c r="O27" s="15"/>
      <c r="P27" s="15"/>
      <c r="Q27" s="15"/>
      <c r="R27" s="15"/>
    </row>
    <row r="28" spans="1:19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9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9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9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9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42" t="s">
        <v>30</v>
      </c>
      <c r="L40" s="143"/>
      <c r="M40" s="143"/>
      <c r="N40" s="143"/>
      <c r="O40" s="143"/>
      <c r="P40" s="143"/>
      <c r="Q40" s="143"/>
      <c r="R40" s="143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53" t="s">
        <v>26</v>
      </c>
      <c r="C61" s="154"/>
      <c r="D61" s="154"/>
      <c r="E61" s="154"/>
      <c r="F61" s="154"/>
      <c r="G61" s="154"/>
      <c r="H61" s="154"/>
      <c r="I61" s="154"/>
      <c r="J61" s="154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100</v>
      </c>
      <c r="D64" s="25">
        <f t="shared" ref="D64:D73" si="2">IF((B8&lt;&gt;0)*ISNUMBER(D8),100*(D8/B8),"")</f>
        <v>101.24688279301746</v>
      </c>
      <c r="E64" s="25">
        <f t="shared" ref="E64:E73" si="3">IF((B8&lt;&gt;0)*ISNUMBER(E8),100*(E8/B8),"")</f>
        <v>100.74812967581046</v>
      </c>
      <c r="F64" s="25">
        <f t="shared" ref="F64:F73" si="4">IF((B8&lt;&gt;0)*ISNUMBER(F8),100*(F8/B8),"")</f>
        <v>101.49625935162095</v>
      </c>
      <c r="G64" s="25">
        <f t="shared" ref="G64:G73" si="5">IF((B8&lt;&gt;0)*ISNUMBER(G8),100*(G8/B8),"")</f>
        <v>101.49625935162095</v>
      </c>
      <c r="H64" s="25">
        <f t="shared" ref="H64:H73" si="6">IF((B8&lt;&gt;0)*ISNUMBER(H8),100*(H8/B8),"")</f>
        <v>101.24688279301746</v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100.94339622641509</v>
      </c>
      <c r="D65" s="25">
        <f t="shared" si="2"/>
        <v>100.23584905660378</v>
      </c>
      <c r="E65" s="25">
        <f t="shared" si="3"/>
        <v>100.70754716981133</v>
      </c>
      <c r="F65" s="25">
        <f t="shared" si="4"/>
        <v>100.94339622641509</v>
      </c>
      <c r="G65" s="25">
        <f t="shared" si="5"/>
        <v>100.94339622641509</v>
      </c>
      <c r="H65" s="25">
        <f t="shared" si="6"/>
        <v>100.94339622641509</v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102.13270142180096</v>
      </c>
      <c r="D66" s="25">
        <f t="shared" si="2"/>
        <v>102.84360189573458</v>
      </c>
      <c r="E66" s="25">
        <f t="shared" si="3"/>
        <v>105.45023696682463</v>
      </c>
      <c r="F66" s="25">
        <f t="shared" si="4"/>
        <v>103.08056872037913</v>
      </c>
      <c r="G66" s="25">
        <f t="shared" si="5"/>
        <v>102.13270142180096</v>
      </c>
      <c r="H66" s="25">
        <f t="shared" si="6"/>
        <v>104.02843601895732</v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100</v>
      </c>
      <c r="D67" s="25">
        <f t="shared" si="2"/>
        <v>102.15311004784691</v>
      </c>
      <c r="E67" s="25">
        <f t="shared" si="3"/>
        <v>100.47846889952154</v>
      </c>
      <c r="F67" s="25">
        <f t="shared" si="4"/>
        <v>100.71770334928232</v>
      </c>
      <c r="G67" s="25">
        <f t="shared" si="5"/>
        <v>100</v>
      </c>
      <c r="H67" s="25">
        <f t="shared" si="6"/>
        <v>101.43540669856459</v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101.99501246882792</v>
      </c>
      <c r="D68" s="25">
        <f t="shared" si="2"/>
        <v>102.49376558603491</v>
      </c>
      <c r="E68" s="25">
        <f t="shared" si="3"/>
        <v>102.49376558603491</v>
      </c>
      <c r="F68" s="25">
        <f t="shared" si="4"/>
        <v>102.49376558603491</v>
      </c>
      <c r="G68" s="25">
        <f t="shared" si="5"/>
        <v>101.74563591022444</v>
      </c>
      <c r="H68" s="25">
        <f t="shared" si="6"/>
        <v>101.99501246882792</v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101.42857142857142</v>
      </c>
      <c r="D69" s="25">
        <f t="shared" si="2"/>
        <v>101.71428571428571</v>
      </c>
      <c r="E69" s="25">
        <f t="shared" si="3"/>
        <v>102.28571428571426</v>
      </c>
      <c r="F69" s="25">
        <f t="shared" si="4"/>
        <v>103.71428571428571</v>
      </c>
      <c r="G69" s="25">
        <f t="shared" si="5"/>
        <v>102.57142857142856</v>
      </c>
      <c r="H69" s="25">
        <f t="shared" si="6"/>
        <v>103.14285714285714</v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100</v>
      </c>
      <c r="D70" s="25">
        <f t="shared" si="2"/>
        <v>101.97044334975369</v>
      </c>
      <c r="E70" s="25">
        <f t="shared" si="3"/>
        <v>100.49261083743841</v>
      </c>
      <c r="F70" s="25">
        <f t="shared" si="4"/>
        <v>102.21674876847291</v>
      </c>
      <c r="G70" s="25">
        <f t="shared" si="5"/>
        <v>101.23152709359606</v>
      </c>
      <c r="H70" s="25">
        <f t="shared" si="6"/>
        <v>100.98522167487684</v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99.74489795918366</v>
      </c>
      <c r="D71" s="25">
        <f t="shared" si="2"/>
        <v>103.0612244897959</v>
      </c>
      <c r="E71" s="25">
        <f t="shared" si="3"/>
        <v>103.57142857142856</v>
      </c>
      <c r="F71" s="25">
        <f t="shared" si="4"/>
        <v>100.76530612244898</v>
      </c>
      <c r="G71" s="25">
        <f t="shared" si="5"/>
        <v>101.78571428571428</v>
      </c>
      <c r="H71" s="25">
        <f t="shared" si="6"/>
        <v>102.55102040816327</v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99.271844660194162</v>
      </c>
      <c r="D72" s="25">
        <f t="shared" si="2"/>
        <v>100.48543689320388</v>
      </c>
      <c r="E72" s="25">
        <f t="shared" si="3"/>
        <v>99.029126213592221</v>
      </c>
      <c r="F72" s="25">
        <f t="shared" si="4"/>
        <v>99.757281553398059</v>
      </c>
      <c r="G72" s="25">
        <f t="shared" si="5"/>
        <v>102.18446601941747</v>
      </c>
      <c r="H72" s="25">
        <f t="shared" si="6"/>
        <v>99.029126213592221</v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102.04081632653062</v>
      </c>
      <c r="D73" s="25">
        <f t="shared" si="2"/>
        <v>102.29591836734693</v>
      </c>
      <c r="E73" s="25">
        <f t="shared" si="3"/>
        <v>103.0612244897959</v>
      </c>
      <c r="F73" s="25">
        <f t="shared" si="4"/>
        <v>103.82653061224489</v>
      </c>
      <c r="G73" s="25">
        <f t="shared" si="5"/>
        <v>102.55102040816327</v>
      </c>
      <c r="H73" s="25">
        <f t="shared" si="6"/>
        <v>103.57142857142856</v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102.8497409326425</v>
      </c>
      <c r="D74" s="25">
        <f t="shared" ref="D74:D103" si="11">IF((B18&lt;&gt;0)*ISNUMBER(D18),100*(D18/B18),"")</f>
        <v>101.81347150259066</v>
      </c>
      <c r="E74" s="25">
        <f t="shared" ref="E74:E103" si="12">IF((B18&lt;&gt;0)*ISNUMBER(E18),100*(E18/B18),"")</f>
        <v>102.59067357512954</v>
      </c>
      <c r="F74" s="25">
        <f t="shared" ref="F74:F103" si="13">IF((B18&lt;&gt;0)*ISNUMBER(F18),100*(F18/B18),"")</f>
        <v>102.07253886010361</v>
      </c>
      <c r="G74" s="25">
        <f t="shared" ref="G74:G103" si="14">IF((B18&lt;&gt;0)*ISNUMBER(G18),100*(G18/B18),"")</f>
        <v>101.81347150259066</v>
      </c>
      <c r="H74" s="25">
        <f t="shared" ref="H74:H103" si="15">IF((B18&lt;&gt;0)*ISNUMBER(H18),100*(H18/B18),"")</f>
        <v>101.81347150259066</v>
      </c>
      <c r="I74" s="25">
        <f t="shared" ref="I74:I103" si="16">IF((B18&lt;&gt;0)*ISNUMBER(I18),100*(I18/B18),"")</f>
        <v>102.33160621761657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99.75</v>
      </c>
      <c r="D75" s="25">
        <f t="shared" si="11"/>
        <v>101</v>
      </c>
      <c r="E75" s="25">
        <f t="shared" si="12"/>
        <v>102</v>
      </c>
      <c r="F75" s="25">
        <f t="shared" si="13"/>
        <v>102.75000000000001</v>
      </c>
      <c r="G75" s="25">
        <f t="shared" si="14"/>
        <v>103</v>
      </c>
      <c r="H75" s="25">
        <f t="shared" si="15"/>
        <v>100.74999999999999</v>
      </c>
      <c r="I75" s="25">
        <f t="shared" si="16"/>
        <v>102.49999999999999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99.009900990099013</v>
      </c>
      <c r="D76" s="25">
        <f t="shared" si="11"/>
        <v>100</v>
      </c>
      <c r="E76" s="25">
        <f t="shared" si="12"/>
        <v>100.24752475247524</v>
      </c>
      <c r="F76" s="25">
        <f t="shared" si="13"/>
        <v>100.99009900990099</v>
      </c>
      <c r="G76" s="25">
        <f t="shared" si="14"/>
        <v>101.48514851485149</v>
      </c>
      <c r="H76" s="25">
        <f t="shared" si="15"/>
        <v>100.74257425742574</v>
      </c>
      <c r="I76" s="25">
        <f t="shared" si="16"/>
        <v>100.74257425742574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99.765258215962433</v>
      </c>
      <c r="D77" s="25">
        <f t="shared" si="11"/>
        <v>97.887323943661968</v>
      </c>
      <c r="E77" s="25">
        <f t="shared" si="12"/>
        <v>100.46948356807511</v>
      </c>
      <c r="F77" s="25">
        <f t="shared" si="13"/>
        <v>99.061032863849775</v>
      </c>
      <c r="G77" s="25">
        <f t="shared" si="14"/>
        <v>97.887323943661968</v>
      </c>
      <c r="H77" s="25">
        <f t="shared" si="15"/>
        <v>99.295774647887313</v>
      </c>
      <c r="I77" s="25">
        <f t="shared" si="16"/>
        <v>100.93896713615023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100.47961630695443</v>
      </c>
      <c r="D78" s="25">
        <f t="shared" si="11"/>
        <v>101.67865707434052</v>
      </c>
      <c r="E78" s="25">
        <f t="shared" si="12"/>
        <v>99.520383693045559</v>
      </c>
      <c r="F78" s="25">
        <f t="shared" si="13"/>
        <v>102.15827338129495</v>
      </c>
      <c r="G78" s="25">
        <f t="shared" si="14"/>
        <v>100.47961630695443</v>
      </c>
      <c r="H78" s="25">
        <f t="shared" si="15"/>
        <v>99.280575539568332</v>
      </c>
      <c r="I78" s="25">
        <f t="shared" si="16"/>
        <v>99.280575539568332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99.759036144578303</v>
      </c>
      <c r="D79" s="25">
        <f t="shared" si="11"/>
        <v>100.48192771084339</v>
      </c>
      <c r="E79" s="25">
        <f t="shared" si="12"/>
        <v>100.2409638554217</v>
      </c>
      <c r="F79" s="25">
        <f t="shared" si="13"/>
        <v>101.68674698795182</v>
      </c>
      <c r="G79" s="25">
        <f t="shared" si="14"/>
        <v>101.44578313253012</v>
      </c>
      <c r="H79" s="25">
        <f t="shared" si="15"/>
        <v>101.92771084337349</v>
      </c>
      <c r="I79" s="25">
        <f t="shared" si="16"/>
        <v>99.277108433734952</v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101.54185022026432</v>
      </c>
      <c r="D80" s="25">
        <f t="shared" si="11"/>
        <v>101.76211453744494</v>
      </c>
      <c r="E80" s="25">
        <f t="shared" si="12"/>
        <v>102.42290748898679</v>
      </c>
      <c r="F80" s="25">
        <f t="shared" si="13"/>
        <v>101.32158590308372</v>
      </c>
      <c r="G80" s="25">
        <f t="shared" si="14"/>
        <v>102.6431718061674</v>
      </c>
      <c r="H80" s="25">
        <f t="shared" si="15"/>
        <v>100.88105726872247</v>
      </c>
      <c r="I80" s="25">
        <f t="shared" si="16"/>
        <v>101.76211453744494</v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100.46838407494145</v>
      </c>
      <c r="D82" s="25">
        <f t="shared" si="11"/>
        <v>100.23419203747071</v>
      </c>
      <c r="E82" s="25">
        <f t="shared" si="12"/>
        <v>100.46838407494145</v>
      </c>
      <c r="F82" s="25">
        <f t="shared" si="13"/>
        <v>101.87353629976582</v>
      </c>
      <c r="G82" s="25">
        <f t="shared" si="14"/>
        <v>99.531615925058532</v>
      </c>
      <c r="H82" s="25">
        <f t="shared" si="15"/>
        <v>102.10772833723654</v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101.26582278481013</v>
      </c>
      <c r="D83" s="25">
        <f t="shared" si="11"/>
        <v>100.75949367088606</v>
      </c>
      <c r="E83" s="25">
        <f t="shared" si="12"/>
        <v>102.02531645569618</v>
      </c>
      <c r="F83" s="25">
        <f t="shared" si="13"/>
        <v>100.75949367088606</v>
      </c>
      <c r="G83" s="25">
        <f t="shared" si="14"/>
        <v>101.77215189873419</v>
      </c>
      <c r="H83" s="25">
        <f t="shared" si="15"/>
        <v>102.27848101265822</v>
      </c>
      <c r="I83" s="25">
        <f t="shared" si="16"/>
        <v>103.54430379746834</v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44" t="s">
        <v>29</v>
      </c>
      <c r="L102" s="145"/>
      <c r="M102" s="145"/>
      <c r="N102" s="145"/>
      <c r="O102" s="145"/>
      <c r="P102" s="145"/>
      <c r="Q102" s="145"/>
      <c r="R102" s="145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46"/>
      <c r="L103" s="145"/>
      <c r="M103" s="145"/>
      <c r="N103" s="145"/>
      <c r="O103" s="145"/>
      <c r="P103" s="145"/>
      <c r="Q103" s="145"/>
      <c r="R103" s="145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46"/>
      <c r="L104" s="145"/>
      <c r="M104" s="145"/>
      <c r="N104" s="145"/>
      <c r="O104" s="145"/>
      <c r="P104" s="145"/>
      <c r="Q104" s="145"/>
      <c r="R104" s="145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46"/>
      <c r="L105" s="145"/>
      <c r="M105" s="145"/>
      <c r="N105" s="145"/>
      <c r="O105" s="145"/>
      <c r="P105" s="145"/>
      <c r="Q105" s="145"/>
      <c r="R105" s="145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46"/>
      <c r="L106" s="145"/>
      <c r="M106" s="145"/>
      <c r="N106" s="145"/>
      <c r="O106" s="145"/>
      <c r="P106" s="145"/>
      <c r="Q106" s="145"/>
      <c r="R106" s="145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100.65509737693557</v>
      </c>
      <c r="D114" s="26">
        <f t="shared" si="27"/>
        <v>101.2693525616243</v>
      </c>
      <c r="E114" s="26">
        <f t="shared" si="27"/>
        <v>101.4896784294602</v>
      </c>
      <c r="F114" s="26">
        <f t="shared" si="27"/>
        <v>101.66763963060106</v>
      </c>
      <c r="G114" s="26">
        <f t="shared" si="27"/>
        <v>101.40528591152261</v>
      </c>
      <c r="H114" s="26">
        <f t="shared" si="27"/>
        <v>101.47400850664017</v>
      </c>
      <c r="I114" s="26">
        <f>IF(I115&gt;0,AVERAGE(I64:I113),"")</f>
        <v>101.29715623992614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19</v>
      </c>
      <c r="C115" s="26">
        <f t="shared" ref="C115:J115" si="28">COUNT(C64:C113)</f>
        <v>19</v>
      </c>
      <c r="D115" s="26">
        <f t="shared" si="28"/>
        <v>19</v>
      </c>
      <c r="E115" s="26">
        <f t="shared" si="28"/>
        <v>19</v>
      </c>
      <c r="F115" s="26">
        <f t="shared" si="28"/>
        <v>19</v>
      </c>
      <c r="G115" s="26">
        <f t="shared" si="28"/>
        <v>19</v>
      </c>
      <c r="H115" s="26">
        <f t="shared" si="28"/>
        <v>19</v>
      </c>
      <c r="I115" s="26">
        <f t="shared" si="28"/>
        <v>8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1.0997887194503053</v>
      </c>
      <c r="D116" s="26">
        <f t="shared" si="29"/>
        <v>1.2287223582493205</v>
      </c>
      <c r="E116" s="26">
        <f t="shared" si="29"/>
        <v>1.5821679320667463</v>
      </c>
      <c r="F116" s="26">
        <f t="shared" si="29"/>
        <v>1.2375326294838358</v>
      </c>
      <c r="G116" s="26">
        <f t="shared" si="29"/>
        <v>1.2343309588314477</v>
      </c>
      <c r="H116" s="26">
        <f t="shared" si="29"/>
        <v>1.3749383461003215</v>
      </c>
      <c r="I116" s="26">
        <f>IF(I115&gt;0,STDEV(I64:I113),"")</f>
        <v>1.5290440384680635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0.25230883617525712</v>
      </c>
      <c r="D117" s="26">
        <f t="shared" si="30"/>
        <v>0.28188824154093517</v>
      </c>
      <c r="E117" s="26">
        <f t="shared" si="30"/>
        <v>0.3629742172415617</v>
      </c>
      <c r="F117" s="26">
        <f t="shared" si="30"/>
        <v>0.28390945638180015</v>
      </c>
      <c r="G117" s="26">
        <f t="shared" si="30"/>
        <v>0.28317494275947069</v>
      </c>
      <c r="H117" s="26">
        <f t="shared" si="30"/>
        <v>0.31543248969738169</v>
      </c>
      <c r="I117" s="26">
        <f>IF(I115&gt;0,I116/SQRT(I115),"")</f>
        <v>0.54059870416681588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1.7340636066175394</v>
      </c>
      <c r="C118" s="26">
        <f t="shared" si="31"/>
        <v>1.7340636066175394</v>
      </c>
      <c r="D118" s="26">
        <f t="shared" si="31"/>
        <v>1.7340636066175394</v>
      </c>
      <c r="E118" s="26">
        <f t="shared" si="31"/>
        <v>1.7340636066175394</v>
      </c>
      <c r="F118" s="26">
        <f t="shared" si="31"/>
        <v>1.7340636066175394</v>
      </c>
      <c r="G118" s="26">
        <f t="shared" si="31"/>
        <v>1.7340636066175394</v>
      </c>
      <c r="H118" s="26">
        <f t="shared" si="31"/>
        <v>1.7340636066175394</v>
      </c>
      <c r="I118" s="26">
        <f t="shared" si="31"/>
        <v>1.8945786050900073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0.43751957043954026</v>
      </c>
      <c r="D119" s="26">
        <f t="shared" si="32"/>
        <v>0.48881214078955015</v>
      </c>
      <c r="E119" s="26">
        <f t="shared" si="32"/>
        <v>0.62942038025908076</v>
      </c>
      <c r="F119" s="26">
        <f t="shared" si="32"/>
        <v>0.49231705588624936</v>
      </c>
      <c r="G119" s="26">
        <f t="shared" si="32"/>
        <v>0.49104336254520303</v>
      </c>
      <c r="H119" s="26">
        <f t="shared" si="32"/>
        <v>0.54698000072899156</v>
      </c>
      <c r="I119" s="26">
        <f>IF(I115&gt;2,I118*I117,"")</f>
        <v>1.0242067388538316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99.009900990099013</v>
      </c>
      <c r="D120" s="26">
        <f t="shared" si="33"/>
        <v>97.887323943661968</v>
      </c>
      <c r="E120" s="26">
        <f t="shared" si="33"/>
        <v>99.029126213592221</v>
      </c>
      <c r="F120" s="26">
        <f t="shared" si="33"/>
        <v>99.061032863849775</v>
      </c>
      <c r="G120" s="26">
        <f t="shared" si="33"/>
        <v>97.887323943661968</v>
      </c>
      <c r="H120" s="26">
        <f t="shared" si="33"/>
        <v>99.029126213592221</v>
      </c>
      <c r="I120" s="26">
        <f t="shared" si="33"/>
        <v>99.277108433734952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102.8497409326425</v>
      </c>
      <c r="D121" s="26">
        <f t="shared" si="34"/>
        <v>103.0612244897959</v>
      </c>
      <c r="E121" s="26">
        <f t="shared" si="34"/>
        <v>105.45023696682463</v>
      </c>
      <c r="F121" s="26">
        <f t="shared" si="34"/>
        <v>103.82653061224489</v>
      </c>
      <c r="G121" s="26">
        <f t="shared" si="34"/>
        <v>103</v>
      </c>
      <c r="H121" s="26">
        <f t="shared" si="34"/>
        <v>104.02843601895732</v>
      </c>
      <c r="I121" s="26">
        <f t="shared" si="34"/>
        <v>103.54430379746834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98.48</v>
      </c>
      <c r="C122" s="38">
        <f>100-B3</f>
        <v>98.48</v>
      </c>
      <c r="D122" s="38">
        <f>100-B3</f>
        <v>98.48</v>
      </c>
      <c r="E122" s="38">
        <f>100-B3</f>
        <v>98.48</v>
      </c>
      <c r="F122" s="38">
        <f>100-B3</f>
        <v>98.48</v>
      </c>
      <c r="G122" s="38">
        <f>100-B3</f>
        <v>98.48</v>
      </c>
      <c r="H122" s="38">
        <f>100-B3</f>
        <v>98.48</v>
      </c>
      <c r="I122" s="38">
        <f>100-B3</f>
        <v>98.48</v>
      </c>
      <c r="J122" s="38">
        <f>100-B3</f>
        <v>98.48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101.52</v>
      </c>
      <c r="C123" s="24">
        <f>100+B3</f>
        <v>101.52</v>
      </c>
      <c r="D123" s="24">
        <f>100+B3</f>
        <v>101.52</v>
      </c>
      <c r="E123" s="24">
        <f>100+B3</f>
        <v>101.52</v>
      </c>
      <c r="F123" s="24">
        <f>100+B3</f>
        <v>101.52</v>
      </c>
      <c r="G123" s="24">
        <f>100+B3</f>
        <v>101.52</v>
      </c>
      <c r="H123" s="24">
        <f>100+B3</f>
        <v>101.52</v>
      </c>
      <c r="I123" s="24">
        <f>100+B3</f>
        <v>101.52</v>
      </c>
      <c r="J123" s="24">
        <f>100+B3</f>
        <v>101.52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96.17</v>
      </c>
      <c r="C124" s="24">
        <f>100-E3</f>
        <v>96.17</v>
      </c>
      <c r="D124" s="24">
        <f>100-E3</f>
        <v>96.17</v>
      </c>
      <c r="E124" s="24">
        <f>100-E3</f>
        <v>96.17</v>
      </c>
      <c r="F124" s="24">
        <f>100-E3</f>
        <v>96.17</v>
      </c>
      <c r="G124" s="24">
        <f>100-E3</f>
        <v>96.17</v>
      </c>
      <c r="H124" s="24">
        <f>100-E3</f>
        <v>96.17</v>
      </c>
      <c r="I124" s="24">
        <f>100-E3</f>
        <v>96.17</v>
      </c>
      <c r="J124" s="39">
        <f>100-E3</f>
        <v>96.17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103.83</v>
      </c>
      <c r="C125" s="41">
        <f>100+E3</f>
        <v>103.83</v>
      </c>
      <c r="D125" s="41">
        <f>100+E3</f>
        <v>103.83</v>
      </c>
      <c r="E125" s="41">
        <f>100+E3</f>
        <v>103.83</v>
      </c>
      <c r="F125" s="41">
        <f>100+E3</f>
        <v>103.83</v>
      </c>
      <c r="G125" s="41">
        <f>100+E3</f>
        <v>103.83</v>
      </c>
      <c r="H125" s="41">
        <f>100+E3</f>
        <v>103.83</v>
      </c>
      <c r="I125" s="41">
        <f>100+E3</f>
        <v>103.83</v>
      </c>
      <c r="J125" s="37">
        <f>100+E3</f>
        <v>103.83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1"/>
  <sheetViews>
    <sheetView tabSelected="1" topLeftCell="A10" zoomScale="110" zoomScaleNormal="110" workbookViewId="0">
      <selection activeCell="D26" sqref="D26"/>
    </sheetView>
  </sheetViews>
  <sheetFormatPr baseColWidth="10" defaultColWidth="11.42578125" defaultRowHeight="12.75" x14ac:dyDescent="0.2"/>
  <cols>
    <col min="1" max="12" width="11.42578125" style="67"/>
    <col min="13" max="13" width="13.28515625" style="67" customWidth="1"/>
    <col min="14" max="16384" width="11.42578125" style="67"/>
  </cols>
  <sheetData>
    <row r="2" spans="1:13" ht="13.5" thickBot="1" x14ac:dyDescent="0.25"/>
    <row r="3" spans="1:13" ht="34.5" x14ac:dyDescent="0.45">
      <c r="B3" s="97" t="s">
        <v>67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1:13" x14ac:dyDescent="0.2">
      <c r="B4" s="100" t="s">
        <v>92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3" x14ac:dyDescent="0.2">
      <c r="B5" s="124" t="s">
        <v>101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1:13" x14ac:dyDescent="0.2">
      <c r="B6" s="100" t="s">
        <v>93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1:13" x14ac:dyDescent="0.2">
      <c r="B7" s="100" t="s">
        <v>94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1:13" x14ac:dyDescent="0.2">
      <c r="B8" s="100" t="s">
        <v>95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1:13" x14ac:dyDescent="0.2">
      <c r="B9" s="124" t="s">
        <v>102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</row>
    <row r="10" spans="1:13" x14ac:dyDescent="0.2">
      <c r="B10" s="100" t="s">
        <v>96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1:13" x14ac:dyDescent="0.2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1:13" x14ac:dyDescent="0.2">
      <c r="A12" s="67" t="s">
        <v>86</v>
      </c>
      <c r="B12" s="124" t="s">
        <v>107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1:13" x14ac:dyDescent="0.2">
      <c r="B13" s="126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2"/>
    </row>
    <row r="14" spans="1:13" x14ac:dyDescent="0.2">
      <c r="B14" s="124" t="s">
        <v>104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2"/>
    </row>
    <row r="15" spans="1:13" x14ac:dyDescent="0.2">
      <c r="B15" s="124" t="s">
        <v>103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2"/>
    </row>
    <row r="16" spans="1:13" x14ac:dyDescent="0.2">
      <c r="B16" s="126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</row>
    <row r="17" spans="1:13" x14ac:dyDescent="0.2">
      <c r="B17" s="124" t="s">
        <v>108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2"/>
    </row>
    <row r="18" spans="1:13" x14ac:dyDescent="0.2"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2"/>
    </row>
    <row r="19" spans="1:13" ht="13.5" thickBot="1" x14ac:dyDescent="0.25">
      <c r="B19" s="128" t="s">
        <v>86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5"/>
    </row>
    <row r="21" spans="1:13" ht="45" thickBot="1" x14ac:dyDescent="0.6">
      <c r="B21" s="106"/>
    </row>
    <row r="22" spans="1:13" ht="44.25" x14ac:dyDescent="0.55000000000000004">
      <c r="B22" s="107" t="s">
        <v>68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9"/>
    </row>
    <row r="23" spans="1:13" x14ac:dyDescent="0.2">
      <c r="A23" s="67" t="s">
        <v>86</v>
      </c>
      <c r="B23" s="100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/>
    </row>
    <row r="24" spans="1:13" x14ac:dyDescent="0.2">
      <c r="B24" s="124" t="s">
        <v>106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2"/>
    </row>
    <row r="25" spans="1:13" x14ac:dyDescent="0.2">
      <c r="B25" s="124" t="s">
        <v>109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2"/>
    </row>
    <row r="26" spans="1:13" x14ac:dyDescent="0.2">
      <c r="B26" s="124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2"/>
    </row>
    <row r="27" spans="1:13" x14ac:dyDescent="0.2">
      <c r="B27" s="124" t="s">
        <v>111</v>
      </c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2"/>
    </row>
    <row r="28" spans="1:13" x14ac:dyDescent="0.2">
      <c r="B28" s="124" t="s">
        <v>110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2"/>
    </row>
    <row r="29" spans="1:13" x14ac:dyDescent="0.2">
      <c r="B29" s="124" t="s">
        <v>112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2"/>
    </row>
    <row r="30" spans="1:13" x14ac:dyDescent="0.2">
      <c r="B30" s="100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2"/>
    </row>
    <row r="31" spans="1:13" ht="13.5" thickBot="1" x14ac:dyDescent="0.25">
      <c r="B31" s="103" t="s">
        <v>69</v>
      </c>
      <c r="C31" s="104"/>
      <c r="D31" s="127">
        <v>44893</v>
      </c>
      <c r="E31" s="104" t="s">
        <v>105</v>
      </c>
      <c r="F31" s="104"/>
      <c r="G31" s="104"/>
      <c r="H31" s="104"/>
      <c r="I31" s="104"/>
      <c r="J31" s="104"/>
      <c r="K31" s="104"/>
      <c r="L31" s="104"/>
      <c r="M31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workbookViewId="0">
      <selection activeCell="A6" sqref="A6"/>
    </sheetView>
  </sheetViews>
  <sheetFormatPr baseColWidth="10" defaultColWidth="11.42578125" defaultRowHeight="12.75" x14ac:dyDescent="0.2"/>
  <cols>
    <col min="1" max="1" width="11.42578125" style="108"/>
    <col min="2" max="2" width="17.42578125" style="108" customWidth="1"/>
    <col min="3" max="16384" width="11.42578125" style="108"/>
  </cols>
  <sheetData>
    <row r="1" spans="1:15" x14ac:dyDescent="0.2">
      <c r="A1" s="108" t="s">
        <v>71</v>
      </c>
      <c r="C1" s="109"/>
    </row>
    <row r="2" spans="1:15" x14ac:dyDescent="0.2">
      <c r="A2" s="110">
        <v>2.8</v>
      </c>
      <c r="B2" s="108" t="s">
        <v>72</v>
      </c>
      <c r="C2" s="109"/>
    </row>
    <row r="3" spans="1:15" x14ac:dyDescent="0.2">
      <c r="A3" s="110">
        <v>5.4</v>
      </c>
      <c r="B3" s="108" t="s">
        <v>73</v>
      </c>
      <c r="C3" s="111" t="s">
        <v>74</v>
      </c>
    </row>
    <row r="4" spans="1:15" x14ac:dyDescent="0.2">
      <c r="B4" s="112" t="s">
        <v>75</v>
      </c>
      <c r="C4" s="113">
        <f>SQRT((A2*A2)+(A3*A3))</f>
        <v>6.0827625302982193</v>
      </c>
    </row>
    <row r="5" spans="1:15" x14ac:dyDescent="0.2">
      <c r="B5" s="108" t="s">
        <v>76</v>
      </c>
      <c r="C5" s="114">
        <f>0.5*A2</f>
        <v>1.4</v>
      </c>
    </row>
    <row r="6" spans="1:15" x14ac:dyDescent="0.2">
      <c r="B6" s="108" t="s">
        <v>77</v>
      </c>
      <c r="C6" s="114">
        <f>0.25*C4</f>
        <v>1.5206906325745548</v>
      </c>
    </row>
    <row r="7" spans="1:15" x14ac:dyDescent="0.2">
      <c r="B7" s="112" t="s">
        <v>78</v>
      </c>
      <c r="C7" s="114">
        <f>1.65*0.5*A2+C6</f>
        <v>3.8306906325745542</v>
      </c>
    </row>
    <row r="8" spans="1:15" x14ac:dyDescent="0.2">
      <c r="L8" s="121"/>
    </row>
    <row r="9" spans="1:15" x14ac:dyDescent="0.2">
      <c r="N9" s="115"/>
    </row>
    <row r="10" spans="1:15" ht="15" x14ac:dyDescent="0.25">
      <c r="L10"/>
      <c r="M10" s="116"/>
      <c r="N10" s="116"/>
      <c r="O10" s="116"/>
    </row>
    <row r="11" spans="1:15" ht="15" x14ac:dyDescent="0.25">
      <c r="L11"/>
      <c r="M11" s="116"/>
      <c r="N11" s="116"/>
      <c r="O11" s="116"/>
    </row>
    <row r="12" spans="1:15" ht="15" x14ac:dyDescent="0.25">
      <c r="L12" s="122"/>
      <c r="M12" s="117"/>
      <c r="N12" s="116"/>
      <c r="O12" s="116"/>
    </row>
    <row r="13" spans="1:15" ht="15" x14ac:dyDescent="0.25">
      <c r="L13"/>
      <c r="M13" s="116"/>
      <c r="N13" s="116"/>
      <c r="O13" s="116"/>
    </row>
    <row r="14" spans="1:15" ht="15" x14ac:dyDescent="0.25">
      <c r="L14"/>
      <c r="M14" s="116"/>
      <c r="N14" s="116"/>
      <c r="O14" s="116"/>
    </row>
    <row r="15" spans="1:15" ht="15" x14ac:dyDescent="0.25">
      <c r="L15"/>
      <c r="M15" s="116"/>
      <c r="N15" s="116"/>
      <c r="O15" s="116"/>
    </row>
    <row r="16" spans="1:15" ht="15" x14ac:dyDescent="0.25">
      <c r="L16"/>
      <c r="M16" s="116"/>
      <c r="N16" s="116"/>
      <c r="O16" s="116"/>
    </row>
    <row r="17" spans="1:15" ht="15" x14ac:dyDescent="0.25">
      <c r="L17"/>
      <c r="M17" s="116"/>
      <c r="N17" s="116"/>
      <c r="O17" s="116"/>
    </row>
    <row r="18" spans="1:15" ht="15" x14ac:dyDescent="0.25">
      <c r="L18"/>
      <c r="M18" s="116"/>
      <c r="N18" s="116"/>
      <c r="O18" s="117"/>
    </row>
    <row r="22" spans="1:15" x14ac:dyDescent="0.2">
      <c r="A22" s="112" t="s">
        <v>79</v>
      </c>
      <c r="C22" s="118" t="s">
        <v>87</v>
      </c>
    </row>
  </sheetData>
  <phoneticPr fontId="0" type="noConversion"/>
  <hyperlinks>
    <hyperlink ref="C22" r:id="rId1" display="https://biologicalvariation.eu/" xr:uid="{00000000-0004-0000-0400-000000000000}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Krav 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2022-12-07T15:52:34Z</dcterms:modified>
</cp:coreProperties>
</file>