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1EA41A09-542B-407F-BC66-3E0B6E89F84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H115" i="1" l="1"/>
  <c r="H114" i="1" s="1"/>
  <c r="J115" i="1"/>
  <c r="J114" i="1" s="1"/>
  <c r="B115" i="1"/>
  <c r="B116" i="1" s="1"/>
  <c r="E115" i="1"/>
  <c r="E120" i="1" s="1"/>
  <c r="F115" i="1"/>
  <c r="D115" i="1"/>
  <c r="D118" i="1" s="1"/>
  <c r="C115" i="1"/>
  <c r="C114" i="1" s="1"/>
  <c r="G115" i="1"/>
  <c r="G118" i="1" s="1"/>
  <c r="I115" i="1"/>
  <c r="I114" i="1" s="1"/>
  <c r="B114" i="1" l="1"/>
  <c r="J117" i="1"/>
  <c r="J119" i="1"/>
  <c r="J120" i="1"/>
  <c r="D116" i="1"/>
  <c r="D117" i="1" s="1"/>
  <c r="D119" i="1" s="1"/>
  <c r="J116" i="1"/>
  <c r="D114" i="1"/>
  <c r="J121" i="1"/>
  <c r="F118" i="1"/>
  <c r="H121" i="1"/>
  <c r="E114" i="1"/>
  <c r="H120" i="1"/>
  <c r="C118" i="1"/>
  <c r="B120" i="1"/>
  <c r="C116" i="1"/>
  <c r="C117" i="1" s="1"/>
  <c r="J118" i="1"/>
  <c r="D121" i="1"/>
  <c r="B121" i="1"/>
  <c r="I118" i="1"/>
  <c r="H118" i="1"/>
  <c r="H116" i="1"/>
  <c r="H117" i="1" s="1"/>
  <c r="B118" i="1"/>
  <c r="E118" i="1"/>
  <c r="G116" i="1"/>
  <c r="G117" i="1" s="1"/>
  <c r="G119" i="1" s="1"/>
  <c r="C121" i="1"/>
  <c r="D120" i="1"/>
  <c r="B117" i="1"/>
  <c r="E121" i="1"/>
  <c r="G120" i="1"/>
  <c r="I120" i="1"/>
  <c r="I121" i="1"/>
  <c r="F120" i="1"/>
  <c r="I116" i="1"/>
  <c r="I117" i="1" s="1"/>
  <c r="F114" i="1"/>
  <c r="F116" i="1"/>
  <c r="F117" i="1" s="1"/>
  <c r="E116" i="1"/>
  <c r="E117" i="1" s="1"/>
  <c r="G114" i="1"/>
  <c r="G121" i="1"/>
  <c r="F121" i="1"/>
  <c r="C120" i="1"/>
  <c r="C119" i="1" l="1"/>
  <c r="E119" i="1"/>
  <c r="H119" i="1"/>
  <c r="B119" i="1"/>
  <c r="I119" i="1"/>
  <c r="F1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Apeland, Solveig</author>
  </authors>
  <commentList>
    <comment ref="I26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Apeland, Solveig:</t>
        </r>
        <r>
          <rPr>
            <sz val="9"/>
            <color indexed="81"/>
            <rFont val="Tahoma"/>
            <charset val="1"/>
          </rPr>
          <t xml:space="preserve">
Feil ved dette glasset, mistanke om for lite prøvemateriale, derfor ekskludert. Verdi: 22,3.
</t>
        </r>
      </text>
    </comment>
  </commentList>
</comments>
</file>

<file path=xl/sharedStrings.xml><?xml version="1.0" encoding="utf-8"?>
<sst xmlns="http://schemas.openxmlformats.org/spreadsheetml/2006/main" count="147" uniqueCount="123">
  <si>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</si>
  <si>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</si>
  <si>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</si>
  <si>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</si>
  <si>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</si>
  <si>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</si>
  <si>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</si>
  <si>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</si>
  <si>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</si>
  <si>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</si>
  <si>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</si>
  <si>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</si>
  <si>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</si>
  <si>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</si>
  <si>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</si>
  <si>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</si>
  <si>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</si>
  <si>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</si>
  <si>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</si>
  <si>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</si>
  <si>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</si>
  <si>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</si>
  <si>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</si>
  <si>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</si>
  <si>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</si>
  <si>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</si>
  <si>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</si>
  <si>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</si>
  <si>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</si>
  <si>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</si>
  <si>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</si>
  <si>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</si>
  <si>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</si>
  <si>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</si>
  <si>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</si>
  <si>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</si>
  <si>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</si>
  <si>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</si>
  <si>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</si>
  <si>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</si>
  <si>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</si>
  <si>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</si>
  <si>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</si>
  <si>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</si>
  <si>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</si>
  <si>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</si>
  <si>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</si>
  <si>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</si>
  <si>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</si>
  <si>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</si>
  <si>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</si>
  <si>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</si>
  <si>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</si>
  <si>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</si>
  <si>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</si>
  <si>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</si>
  <si>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</si>
  <si>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</si>
  <si>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</si>
  <si>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</si>
  <si>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</si>
  <si>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</si>
  <si>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</si>
  <si>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</si>
  <si>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</si>
  <si>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</si>
  <si>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</si>
  <si>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</si>
  <si>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</si>
  <si>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21.01.2020 - 24.01.2020</t>
  </si>
  <si>
    <t>Sysmex XN, XN5</t>
  </si>
  <si>
    <t>x</t>
  </si>
  <si>
    <t>Hemoglobin i kjøleskap</t>
  </si>
  <si>
    <t>EFLM Biological Variation</t>
  </si>
  <si>
    <t>https://biologicalvariation.eu/search?q=hemoglobin</t>
  </si>
  <si>
    <t>Presisjon</t>
  </si>
  <si>
    <t>Bias</t>
  </si>
  <si>
    <t>Totalfeil</t>
  </si>
  <si>
    <t>Optimal</t>
  </si>
  <si>
    <t>Ønskelig</t>
  </si>
  <si>
    <t>Minimal</t>
  </si>
  <si>
    <t>Ønskelig krav:</t>
  </si>
  <si>
    <t>Minimumskrav:</t>
  </si>
  <si>
    <t>Bias krav:</t>
  </si>
  <si>
    <t>CVa</t>
  </si>
  <si>
    <t>TE</t>
  </si>
  <si>
    <t>k</t>
  </si>
  <si>
    <r>
      <t>&lt; 0,25 CV</t>
    </r>
    <r>
      <rPr>
        <vertAlign val="subscript"/>
        <sz val="11"/>
        <rFont val="Calibri"/>
        <family val="2"/>
      </rPr>
      <t>W</t>
    </r>
    <r>
      <rPr>
        <sz val="11"/>
        <rFont val="Calibri"/>
        <family val="2"/>
      </rPr>
      <t xml:space="preserve"> </t>
    </r>
  </si>
  <si>
    <r>
      <t>&lt; 0,75 CV</t>
    </r>
    <r>
      <rPr>
        <vertAlign val="subscript"/>
        <sz val="10"/>
        <rFont val="Arial"/>
        <family val="2"/>
      </rPr>
      <t>W</t>
    </r>
  </si>
  <si>
    <r>
      <t>&lt; 0,5  CV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 </t>
    </r>
  </si>
  <si>
    <r>
      <t>&lt; 0,125(CV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>+CV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1/2</t>
    </r>
  </si>
  <si>
    <r>
      <t>&lt; 0,25(CV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>+CV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1/2</t>
    </r>
  </si>
  <si>
    <r>
      <t>&lt; 0,375(CV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>+CV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1/2</t>
    </r>
  </si>
  <si>
    <r>
      <t>&lt;1,65 x 0,25 CV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+ 0,125 (CV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+ CV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1/2</t>
    </r>
  </si>
  <si>
    <r>
      <t>&lt;1,65 x 0,5 CV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+ 0,25 (CV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+ CV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1/2</t>
    </r>
  </si>
  <si>
    <r>
      <t>&lt;1,65 x 0,75 CV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+ 0,375 (CV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+ CV</t>
    </r>
    <r>
      <rPr>
        <vertAlign val="subscript"/>
        <sz val="10"/>
        <rFont val="Arial"/>
        <family val="2"/>
      </rPr>
      <t>G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1/2</t>
    </r>
  </si>
  <si>
    <r>
      <t>CV</t>
    </r>
    <r>
      <rPr>
        <vertAlign val="subscript"/>
        <sz val="11"/>
        <rFont val="Calibri"/>
        <family val="2"/>
      </rPr>
      <t>W</t>
    </r>
    <r>
      <rPr>
        <sz val="11"/>
        <rFont val="Calibri"/>
        <family val="2"/>
      </rPr>
      <t xml:space="preserve"> = CV intraindividuell</t>
    </r>
  </si>
  <si>
    <r>
      <t>CV</t>
    </r>
    <r>
      <rPr>
        <vertAlign val="subscript"/>
        <sz val="11"/>
        <rFont val="Calibri"/>
        <family val="2"/>
      </rPr>
      <t>G</t>
    </r>
    <r>
      <rPr>
        <sz val="11"/>
        <rFont val="Calibri"/>
        <family val="2"/>
      </rPr>
      <t>= CV mellom individ</t>
    </r>
  </si>
  <si>
    <t>Hentet ut fra EFLM 11.08.2021.</t>
  </si>
  <si>
    <t>K2EDTA</t>
  </si>
  <si>
    <t>Betingelse 6</t>
  </si>
  <si>
    <t>Betingelse 7</t>
  </si>
  <si>
    <t>Fotometri</t>
  </si>
  <si>
    <t>Prøverør type, 3 ml.</t>
  </si>
  <si>
    <t xml:space="preserve">T7 på pasient 19 med stjerne. </t>
  </si>
  <si>
    <t>Avdeling for medisinsk biokjemi, Stavanger universitetssjukehus</t>
  </si>
  <si>
    <t>Solveig Apeland, solveig.apeland@sus.no, 94170388</t>
  </si>
  <si>
    <t>Hemoglobin (g/dL)</t>
  </si>
  <si>
    <t>Cellpack DCL og Sulfolyser fra Sysmex</t>
  </si>
  <si>
    <t xml:space="preserve">Oppbevaring i kjøleskap fram til analysering. </t>
  </si>
  <si>
    <t>Deretter blanding 5 min. og 30 min. temperering.</t>
  </si>
  <si>
    <t>CVi og CVg er basert på data fra EFLM (Se arkfane "krav")</t>
  </si>
  <si>
    <t>Ett datapunkt er ekskludert da det var feil med prøvematerialet (For lite i glasset/for lite blanding), Se merknad.</t>
  </si>
  <si>
    <t xml:space="preserve">17.11.2021 Solveig Apeland (Fagbioingeniør hematologi) og Øyvind Skadberg (avdelingsoverlege). 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</si>
  <si>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</si>
  <si>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</si>
  <si>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 variasjon er minimal. Alle prøvene er analysert på samme instrument.</t>
  </si>
  <si>
    <t>Batch-metode er brukt til testing av holdbarheten på hematologiske prøver, men denne er modifisert da hematologiske prøver må analyseres i ferskt materiale:</t>
  </si>
  <si>
    <t>Alle enkeltindivider (blå punkter) ligger innenfor kravene for tillatt totalfeil (blå linjer) til og med 84 timer.</t>
  </si>
  <si>
    <t xml:space="preserve">Alle gjennomsnitt med konfidensintervall (røde punkter) ligger innenfor kravene for tillatt bias (røde linjer) til og med 84 timer. </t>
  </si>
  <si>
    <t xml:space="preserve">Alle prøvene er tatt samtidig og oppbevart i kjøleskap fram til analysering. Det er 1 prøve per person  per oppbevaringstid. </t>
  </si>
  <si>
    <t>Prøvene er tatt av friske personer.</t>
  </si>
  <si>
    <t xml:space="preserve">Hemoglobin er i vårt forsøk, under optimale forutsetninger (oppbevart i kjøleskap fram til analysering), holdbar mer enn 84 timer.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</si>
</sst>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1"/>
      <name val="Calibri"/>
      <family val="2"/>
    </font>
    <font>
      <vertAlign val="subscript"/>
      <sz val="11"/>
      <name val="Calibri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24" xfId="0" applyFont="1" applyFill="1" applyBorder="1"/>
    <xf numFmtId="0" fontId="0" fillId="5" borderId="26" xfId="0" applyFill="1" applyBorder="1" applyAlignment="1"/>
    <xf numFmtId="0" fontId="0" fillId="5" borderId="27" xfId="0" applyFill="1" applyBorder="1" applyAlignment="1"/>
    <xf numFmtId="0" fontId="14" fillId="5" borderId="24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24" xfId="0" applyFont="1" applyFill="1" applyBorder="1"/>
    <xf numFmtId="0" fontId="18" fillId="4" borderId="0" xfId="0" applyFont="1" applyFill="1" applyBorder="1"/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/>
    <xf numFmtId="0" fontId="18" fillId="6" borderId="25" xfId="0" applyFont="1" applyFill="1" applyBorder="1" applyAlignment="1"/>
    <xf numFmtId="0" fontId="18" fillId="6" borderId="27" xfId="0" applyFont="1" applyFill="1" applyBorder="1" applyAlignment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27" xfId="0" applyFont="1" applyFill="1" applyBorder="1"/>
    <xf numFmtId="0" fontId="19" fillId="6" borderId="24" xfId="0" applyFont="1" applyFill="1" applyBorder="1"/>
    <xf numFmtId="0" fontId="18" fillId="6" borderId="29" xfId="0" applyFont="1" applyFill="1" applyBorder="1"/>
    <xf numFmtId="0" fontId="18" fillId="5" borderId="29" xfId="0" applyFont="1" applyFill="1" applyBorder="1"/>
    <xf numFmtId="0" fontId="18" fillId="6" borderId="30" xfId="0" applyFont="1" applyFill="1" applyBorder="1"/>
    <xf numFmtId="0" fontId="18" fillId="6" borderId="31" xfId="0" applyFont="1" applyFill="1" applyBorder="1"/>
    <xf numFmtId="0" fontId="18" fillId="6" borderId="32" xfId="0" applyFont="1" applyFill="1" applyBorder="1"/>
    <xf numFmtId="0" fontId="18" fillId="6" borderId="23" xfId="0" applyFont="1" applyFill="1" applyBorder="1"/>
    <xf numFmtId="0" fontId="18" fillId="5" borderId="33" xfId="0" applyFont="1" applyFill="1" applyBorder="1"/>
    <xf numFmtId="0" fontId="18" fillId="6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8" fillId="6" borderId="37" xfId="0" applyFont="1" applyFill="1" applyBorder="1"/>
    <xf numFmtId="0" fontId="12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0" fillId="4" borderId="0" xfId="0" applyFont="1" applyFill="1"/>
    <xf numFmtId="0" fontId="20" fillId="5" borderId="44" xfId="0" applyFont="1" applyFill="1" applyBorder="1"/>
    <xf numFmtId="49" fontId="0" fillId="7" borderId="24" xfId="0" applyNumberFormat="1" applyFill="1" applyBorder="1"/>
    <xf numFmtId="0" fontId="8" fillId="0" borderId="0" xfId="0" applyFont="1"/>
    <xf numFmtId="0" fontId="3" fillId="0" borderId="0" xfId="1" applyAlignment="1" applyProtection="1"/>
    <xf numFmtId="0" fontId="22" fillId="0" borderId="0" xfId="0" applyFont="1" applyAlignment="1">
      <alignment vertical="center"/>
    </xf>
    <xf numFmtId="0" fontId="2" fillId="0" borderId="0" xfId="0" applyFont="1"/>
    <xf numFmtId="0" fontId="0" fillId="0" borderId="24" xfId="0" applyBorder="1"/>
    <xf numFmtId="0" fontId="8" fillId="0" borderId="24" xfId="0" applyFont="1" applyBorder="1"/>
    <xf numFmtId="0" fontId="22" fillId="0" borderId="24" xfId="0" applyFont="1" applyBorder="1"/>
    <xf numFmtId="0" fontId="22" fillId="0" borderId="0" xfId="0" applyFont="1" applyFill="1" applyBorder="1"/>
    <xf numFmtId="0" fontId="0" fillId="5" borderId="25" xfId="0" applyFill="1" applyBorder="1" applyAlignment="1">
      <alignment horizontal="left"/>
    </xf>
    <xf numFmtId="0" fontId="0" fillId="5" borderId="41" xfId="0" applyFill="1" applyBorder="1"/>
    <xf numFmtId="0" fontId="21" fillId="4" borderId="0" xfId="0" applyFont="1" applyFill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@</c:formatCode>
                <c:ptCount val="9"/>
                <c:pt idx="0">
                  <c:v>13.4</c:v>
                </c:pt>
                <c:pt idx="1">
                  <c:v>13.1</c:v>
                </c:pt>
                <c:pt idx="2">
                  <c:v>13.2</c:v>
                </c:pt>
                <c:pt idx="3">
                  <c:v>13.1</c:v>
                </c:pt>
                <c:pt idx="4">
                  <c:v>13.2</c:v>
                </c:pt>
                <c:pt idx="5">
                  <c:v>13.2</c:v>
                </c:pt>
                <c:pt idx="6">
                  <c:v>13.1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@</c:formatCode>
                <c:ptCount val="9"/>
                <c:pt idx="0">
                  <c:v>14.2</c:v>
                </c:pt>
                <c:pt idx="1">
                  <c:v>14.3</c:v>
                </c:pt>
                <c:pt idx="2">
                  <c:v>14.1</c:v>
                </c:pt>
                <c:pt idx="3">
                  <c:v>14.2</c:v>
                </c:pt>
                <c:pt idx="4">
                  <c:v>14.2</c:v>
                </c:pt>
                <c:pt idx="5">
                  <c:v>14</c:v>
                </c:pt>
                <c:pt idx="6">
                  <c:v>14.1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@</c:formatCode>
                <c:ptCount val="9"/>
                <c:pt idx="0">
                  <c:v>14.4</c:v>
                </c:pt>
                <c:pt idx="1">
                  <c:v>14.5</c:v>
                </c:pt>
                <c:pt idx="2">
                  <c:v>14.4</c:v>
                </c:pt>
                <c:pt idx="3">
                  <c:v>14.7</c:v>
                </c:pt>
                <c:pt idx="4">
                  <c:v>14.4</c:v>
                </c:pt>
                <c:pt idx="5">
                  <c:v>14.3</c:v>
                </c:pt>
                <c:pt idx="6">
                  <c:v>14.5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@</c:formatCode>
                <c:ptCount val="9"/>
                <c:pt idx="0">
                  <c:v>13.9</c:v>
                </c:pt>
                <c:pt idx="1">
                  <c:v>13.8</c:v>
                </c:pt>
                <c:pt idx="2">
                  <c:v>13.9</c:v>
                </c:pt>
                <c:pt idx="3">
                  <c:v>13.8</c:v>
                </c:pt>
                <c:pt idx="4">
                  <c:v>13.7</c:v>
                </c:pt>
                <c:pt idx="5">
                  <c:v>13.7</c:v>
                </c:pt>
                <c:pt idx="6">
                  <c:v>13.9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@</c:formatCode>
                <c:ptCount val="9"/>
                <c:pt idx="0">
                  <c:v>13.2</c:v>
                </c:pt>
                <c:pt idx="1">
                  <c:v>13.3</c:v>
                </c:pt>
                <c:pt idx="2">
                  <c:v>13.4</c:v>
                </c:pt>
                <c:pt idx="3">
                  <c:v>13.4</c:v>
                </c:pt>
                <c:pt idx="4">
                  <c:v>13.4</c:v>
                </c:pt>
                <c:pt idx="5">
                  <c:v>13.1</c:v>
                </c:pt>
                <c:pt idx="6">
                  <c:v>13.3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@</c:formatCode>
                <c:ptCount val="9"/>
                <c:pt idx="0">
                  <c:v>11.4</c:v>
                </c:pt>
                <c:pt idx="1">
                  <c:v>11.3</c:v>
                </c:pt>
                <c:pt idx="2">
                  <c:v>11.6</c:v>
                </c:pt>
                <c:pt idx="3">
                  <c:v>11.3</c:v>
                </c:pt>
                <c:pt idx="4">
                  <c:v>11.5</c:v>
                </c:pt>
                <c:pt idx="5">
                  <c:v>11.4</c:v>
                </c:pt>
                <c:pt idx="6">
                  <c:v>11.4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@</c:formatCode>
                <c:ptCount val="9"/>
                <c:pt idx="0">
                  <c:v>13.6</c:v>
                </c:pt>
                <c:pt idx="1">
                  <c:v>13.5</c:v>
                </c:pt>
                <c:pt idx="2">
                  <c:v>13.7</c:v>
                </c:pt>
                <c:pt idx="3">
                  <c:v>13.5</c:v>
                </c:pt>
                <c:pt idx="4">
                  <c:v>13.7</c:v>
                </c:pt>
                <c:pt idx="5">
                  <c:v>13.6</c:v>
                </c:pt>
                <c:pt idx="6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@</c:formatCode>
                <c:ptCount val="9"/>
                <c:pt idx="0">
                  <c:v>13.4</c:v>
                </c:pt>
                <c:pt idx="1">
                  <c:v>13.1</c:v>
                </c:pt>
                <c:pt idx="2">
                  <c:v>13.5</c:v>
                </c:pt>
                <c:pt idx="3">
                  <c:v>13.6</c:v>
                </c:pt>
                <c:pt idx="4">
                  <c:v>13.2</c:v>
                </c:pt>
                <c:pt idx="5">
                  <c:v>13.2</c:v>
                </c:pt>
                <c:pt idx="6">
                  <c:v>13.4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Data!$B$16:$J$16</c:f>
              <c:numCache>
                <c:formatCode>@</c:formatCode>
                <c:ptCount val="9"/>
                <c:pt idx="0">
                  <c:v>14.4</c:v>
                </c:pt>
                <c:pt idx="1">
                  <c:v>14.4</c:v>
                </c:pt>
                <c:pt idx="2">
                  <c:v>14.2</c:v>
                </c:pt>
                <c:pt idx="3">
                  <c:v>14.1</c:v>
                </c:pt>
                <c:pt idx="4">
                  <c:v>14</c:v>
                </c:pt>
                <c:pt idx="5">
                  <c:v>14.3</c:v>
                </c:pt>
                <c:pt idx="6">
                  <c:v>14.1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@</c:formatCode>
                <c:ptCount val="9"/>
                <c:pt idx="0">
                  <c:v>13.2</c:v>
                </c:pt>
                <c:pt idx="1">
                  <c:v>13</c:v>
                </c:pt>
                <c:pt idx="2">
                  <c:v>13.3</c:v>
                </c:pt>
                <c:pt idx="3">
                  <c:v>13.1</c:v>
                </c:pt>
                <c:pt idx="4">
                  <c:v>13.3</c:v>
                </c:pt>
                <c:pt idx="5">
                  <c:v>13</c:v>
                </c:pt>
                <c:pt idx="6">
                  <c:v>13.3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@</c:formatCode>
                <c:ptCount val="9"/>
                <c:pt idx="0">
                  <c:v>13.4</c:v>
                </c:pt>
                <c:pt idx="1">
                  <c:v>13.5</c:v>
                </c:pt>
                <c:pt idx="2">
                  <c:v>13.6</c:v>
                </c:pt>
                <c:pt idx="3">
                  <c:v>13.5</c:v>
                </c:pt>
                <c:pt idx="4">
                  <c:v>13.5</c:v>
                </c:pt>
                <c:pt idx="5">
                  <c:v>13.5</c:v>
                </c:pt>
                <c:pt idx="6">
                  <c:v>13.6</c:v>
                </c:pt>
                <c:pt idx="7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@</c:formatCode>
                <c:ptCount val="9"/>
                <c:pt idx="0">
                  <c:v>13.4</c:v>
                </c:pt>
                <c:pt idx="1">
                  <c:v>13.4</c:v>
                </c:pt>
                <c:pt idx="2">
                  <c:v>13.6</c:v>
                </c:pt>
                <c:pt idx="3">
                  <c:v>13.7</c:v>
                </c:pt>
                <c:pt idx="4">
                  <c:v>13.7</c:v>
                </c:pt>
                <c:pt idx="5">
                  <c:v>13.7</c:v>
                </c:pt>
                <c:pt idx="6">
                  <c:v>13.5</c:v>
                </c:pt>
                <c:pt idx="7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@</c:formatCode>
                <c:ptCount val="9"/>
                <c:pt idx="0">
                  <c:v>13.6</c:v>
                </c:pt>
                <c:pt idx="1">
                  <c:v>13.4</c:v>
                </c:pt>
                <c:pt idx="2">
                  <c:v>13.3</c:v>
                </c:pt>
                <c:pt idx="3">
                  <c:v>13.3</c:v>
                </c:pt>
                <c:pt idx="4">
                  <c:v>13.4</c:v>
                </c:pt>
                <c:pt idx="5">
                  <c:v>13.4</c:v>
                </c:pt>
                <c:pt idx="6">
                  <c:v>13.4</c:v>
                </c:pt>
                <c:pt idx="7">
                  <c:v>13.4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@</c:formatCode>
                <c:ptCount val="9"/>
                <c:pt idx="0">
                  <c:v>14.1</c:v>
                </c:pt>
                <c:pt idx="1">
                  <c:v>14.2</c:v>
                </c:pt>
                <c:pt idx="2">
                  <c:v>13.9</c:v>
                </c:pt>
                <c:pt idx="3">
                  <c:v>14.2</c:v>
                </c:pt>
                <c:pt idx="4">
                  <c:v>13.8</c:v>
                </c:pt>
                <c:pt idx="5">
                  <c:v>13.9</c:v>
                </c:pt>
                <c:pt idx="6">
                  <c:v>14</c:v>
                </c:pt>
                <c:pt idx="7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@</c:formatCode>
                <c:ptCount val="9"/>
                <c:pt idx="0">
                  <c:v>13.9</c:v>
                </c:pt>
                <c:pt idx="1">
                  <c:v>13.9</c:v>
                </c:pt>
                <c:pt idx="2">
                  <c:v>13.8</c:v>
                </c:pt>
                <c:pt idx="3">
                  <c:v>13.8</c:v>
                </c:pt>
                <c:pt idx="4">
                  <c:v>13.9</c:v>
                </c:pt>
                <c:pt idx="5">
                  <c:v>13.8</c:v>
                </c:pt>
                <c:pt idx="6">
                  <c:v>13.8</c:v>
                </c:pt>
                <c:pt idx="7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@</c:formatCode>
                <c:ptCount val="9"/>
                <c:pt idx="0">
                  <c:v>13.3</c:v>
                </c:pt>
                <c:pt idx="1">
                  <c:v>13.3</c:v>
                </c:pt>
                <c:pt idx="2">
                  <c:v>13.4</c:v>
                </c:pt>
                <c:pt idx="3">
                  <c:v>13.5</c:v>
                </c:pt>
                <c:pt idx="4">
                  <c:v>13.2</c:v>
                </c:pt>
                <c:pt idx="5">
                  <c:v>13.3</c:v>
                </c:pt>
                <c:pt idx="6">
                  <c:v>13.4</c:v>
                </c:pt>
                <c:pt idx="7">
                  <c:v>13.3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@</c:formatCode>
                <c:ptCount val="9"/>
                <c:pt idx="0">
                  <c:v>15.4</c:v>
                </c:pt>
                <c:pt idx="1">
                  <c:v>15.6</c:v>
                </c:pt>
                <c:pt idx="2">
                  <c:v>15.4</c:v>
                </c:pt>
                <c:pt idx="3">
                  <c:v>15.8</c:v>
                </c:pt>
                <c:pt idx="4">
                  <c:v>15.2</c:v>
                </c:pt>
                <c:pt idx="5">
                  <c:v>15.6</c:v>
                </c:pt>
                <c:pt idx="6">
                  <c:v>15.6</c:v>
                </c:pt>
                <c:pt idx="7">
                  <c:v>15.5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@</c:formatCode>
                <c:ptCount val="9"/>
                <c:pt idx="0">
                  <c:v>13.9</c:v>
                </c:pt>
                <c:pt idx="1">
                  <c:v>13.9</c:v>
                </c:pt>
                <c:pt idx="2">
                  <c:v>14</c:v>
                </c:pt>
                <c:pt idx="3">
                  <c:v>13.9</c:v>
                </c:pt>
                <c:pt idx="4">
                  <c:v>13.9</c:v>
                </c:pt>
                <c:pt idx="5">
                  <c:v>13.9</c:v>
                </c:pt>
                <c:pt idx="6">
                  <c:v>14.1</c:v>
                </c:pt>
                <c:pt idx="7">
                  <c:v>13.8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@</c:formatCode>
                <c:ptCount val="9"/>
                <c:pt idx="0">
                  <c:v>14.3</c:v>
                </c:pt>
                <c:pt idx="1">
                  <c:v>14.3</c:v>
                </c:pt>
                <c:pt idx="2">
                  <c:v>14.2</c:v>
                </c:pt>
                <c:pt idx="3">
                  <c:v>14.2</c:v>
                </c:pt>
                <c:pt idx="4">
                  <c:v>14</c:v>
                </c:pt>
                <c:pt idx="5">
                  <c:v>14</c:v>
                </c:pt>
                <c:pt idx="6">
                  <c:v>14.4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@</c:formatCode>
                <c:ptCount val="9"/>
                <c:pt idx="0">
                  <c:v>13.3</c:v>
                </c:pt>
                <c:pt idx="1">
                  <c:v>13.3</c:v>
                </c:pt>
                <c:pt idx="2">
                  <c:v>13.3</c:v>
                </c:pt>
                <c:pt idx="3">
                  <c:v>13.4</c:v>
                </c:pt>
                <c:pt idx="4">
                  <c:v>12.8</c:v>
                </c:pt>
                <c:pt idx="5">
                  <c:v>13.2</c:v>
                </c:pt>
                <c:pt idx="6">
                  <c:v>13.3</c:v>
                </c:pt>
                <c:pt idx="7">
                  <c:v>13.3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20"/>
          <c:min val="8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1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97.761194029850742</c:v>
                </c:pt>
                <c:pt idx="2">
                  <c:v>98.507462686567166</c:v>
                </c:pt>
                <c:pt idx="3">
                  <c:v>97.761194029850742</c:v>
                </c:pt>
                <c:pt idx="4">
                  <c:v>98.507462686567166</c:v>
                </c:pt>
                <c:pt idx="5">
                  <c:v>98.507462686567166</c:v>
                </c:pt>
                <c:pt idx="6">
                  <c:v>97.761194029850742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100.70422535211267</c:v>
                </c:pt>
                <c:pt idx="2">
                  <c:v>99.295774647887328</c:v>
                </c:pt>
                <c:pt idx="3">
                  <c:v>100</c:v>
                </c:pt>
                <c:pt idx="4">
                  <c:v>100</c:v>
                </c:pt>
                <c:pt idx="5">
                  <c:v>98.591549295774655</c:v>
                </c:pt>
                <c:pt idx="6">
                  <c:v>99.295774647887328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100.69444444444444</c:v>
                </c:pt>
                <c:pt idx="2">
                  <c:v>100</c:v>
                </c:pt>
                <c:pt idx="3">
                  <c:v>102.08333333333333</c:v>
                </c:pt>
                <c:pt idx="4">
                  <c:v>100</c:v>
                </c:pt>
                <c:pt idx="5">
                  <c:v>99.305555555555557</c:v>
                </c:pt>
                <c:pt idx="6">
                  <c:v>100.69444444444444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99.280575539568346</c:v>
                </c:pt>
                <c:pt idx="2">
                  <c:v>100</c:v>
                </c:pt>
                <c:pt idx="3">
                  <c:v>99.280575539568346</c:v>
                </c:pt>
                <c:pt idx="4">
                  <c:v>98.561151079136692</c:v>
                </c:pt>
                <c:pt idx="5">
                  <c:v>98.561151079136692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100.75757575757578</c:v>
                </c:pt>
                <c:pt idx="2">
                  <c:v>101.51515151515152</c:v>
                </c:pt>
                <c:pt idx="3">
                  <c:v>101.51515151515152</c:v>
                </c:pt>
                <c:pt idx="4">
                  <c:v>101.51515151515152</c:v>
                </c:pt>
                <c:pt idx="5">
                  <c:v>99.242424242424249</c:v>
                </c:pt>
                <c:pt idx="6">
                  <c:v>100.75757575757578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99.122807017543863</c:v>
                </c:pt>
                <c:pt idx="2">
                  <c:v>101.75438596491226</c:v>
                </c:pt>
                <c:pt idx="3">
                  <c:v>99.122807017543863</c:v>
                </c:pt>
                <c:pt idx="4">
                  <c:v>100.87719298245614</c:v>
                </c:pt>
                <c:pt idx="5">
                  <c:v>100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99.264705882352942</c:v>
                </c:pt>
                <c:pt idx="2">
                  <c:v>100.73529411764706</c:v>
                </c:pt>
                <c:pt idx="3">
                  <c:v>99.264705882352942</c:v>
                </c:pt>
                <c:pt idx="4">
                  <c:v>100.73529411764706</c:v>
                </c:pt>
                <c:pt idx="5">
                  <c:v>100</c:v>
                </c:pt>
                <c:pt idx="6">
                  <c:v>99.264705882352942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97.761194029850742</c:v>
                </c:pt>
                <c:pt idx="2">
                  <c:v>100.74626865671641</c:v>
                </c:pt>
                <c:pt idx="3">
                  <c:v>101.49253731343283</c:v>
                </c:pt>
                <c:pt idx="4">
                  <c:v>98.507462686567166</c:v>
                </c:pt>
                <c:pt idx="5">
                  <c:v>98.507462686567166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98.6111111111111</c:v>
                </c:pt>
                <c:pt idx="3">
                  <c:v>97.916666666666657</c:v>
                </c:pt>
                <c:pt idx="4">
                  <c:v>97.222222222222214</c:v>
                </c:pt>
                <c:pt idx="5">
                  <c:v>99.305555555555557</c:v>
                </c:pt>
                <c:pt idx="6">
                  <c:v>97.916666666666657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98.484848484848484</c:v>
                </c:pt>
                <c:pt idx="2">
                  <c:v>100.75757575757578</c:v>
                </c:pt>
                <c:pt idx="3">
                  <c:v>99.242424242424249</c:v>
                </c:pt>
                <c:pt idx="4">
                  <c:v>100.75757575757578</c:v>
                </c:pt>
                <c:pt idx="5">
                  <c:v>98.484848484848484</c:v>
                </c:pt>
                <c:pt idx="6">
                  <c:v>100.75757575757578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100.74626865671641</c:v>
                </c:pt>
                <c:pt idx="2">
                  <c:v>101.49253731343283</c:v>
                </c:pt>
                <c:pt idx="3">
                  <c:v>100.74626865671641</c:v>
                </c:pt>
                <c:pt idx="4">
                  <c:v>100.74626865671641</c:v>
                </c:pt>
                <c:pt idx="5">
                  <c:v>100.74626865671641</c:v>
                </c:pt>
                <c:pt idx="6">
                  <c:v>101.49253731343283</c:v>
                </c:pt>
                <c:pt idx="7">
                  <c:v>100.74626865671641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101.49253731343283</c:v>
                </c:pt>
                <c:pt idx="3">
                  <c:v>102.23880597014924</c:v>
                </c:pt>
                <c:pt idx="4">
                  <c:v>102.23880597014924</c:v>
                </c:pt>
                <c:pt idx="5">
                  <c:v>102.23880597014924</c:v>
                </c:pt>
                <c:pt idx="6">
                  <c:v>100.74626865671641</c:v>
                </c:pt>
                <c:pt idx="7">
                  <c:v>100.74626865671641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98.529411764705884</c:v>
                </c:pt>
                <c:pt idx="2">
                  <c:v>97.794117647058826</c:v>
                </c:pt>
                <c:pt idx="3">
                  <c:v>97.794117647058826</c:v>
                </c:pt>
                <c:pt idx="4">
                  <c:v>98.529411764705884</c:v>
                </c:pt>
                <c:pt idx="5">
                  <c:v>98.529411764705884</c:v>
                </c:pt>
                <c:pt idx="6">
                  <c:v>98.529411764705884</c:v>
                </c:pt>
                <c:pt idx="7">
                  <c:v>98.529411764705884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100.70921985815602</c:v>
                </c:pt>
                <c:pt idx="2">
                  <c:v>98.581560283687949</c:v>
                </c:pt>
                <c:pt idx="3">
                  <c:v>100.70921985815602</c:v>
                </c:pt>
                <c:pt idx="4">
                  <c:v>97.872340425531917</c:v>
                </c:pt>
                <c:pt idx="5">
                  <c:v>98.581560283687949</c:v>
                </c:pt>
                <c:pt idx="6">
                  <c:v>99.290780141843967</c:v>
                </c:pt>
                <c:pt idx="7">
                  <c:v>99.290780141843967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99.280575539568346</c:v>
                </c:pt>
                <c:pt idx="3">
                  <c:v>99.280575539568346</c:v>
                </c:pt>
                <c:pt idx="4">
                  <c:v>100</c:v>
                </c:pt>
                <c:pt idx="5">
                  <c:v>99.280575539568346</c:v>
                </c:pt>
                <c:pt idx="6">
                  <c:v>99.280575539568346</c:v>
                </c:pt>
                <c:pt idx="7">
                  <c:v>97.122302158273371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100.75187969924812</c:v>
                </c:pt>
                <c:pt idx="3">
                  <c:v>101.50375939849623</c:v>
                </c:pt>
                <c:pt idx="4">
                  <c:v>99.248120300751879</c:v>
                </c:pt>
                <c:pt idx="5">
                  <c:v>100</c:v>
                </c:pt>
                <c:pt idx="6">
                  <c:v>100.75187969924812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101.29870129870129</c:v>
                </c:pt>
                <c:pt idx="2">
                  <c:v>100</c:v>
                </c:pt>
                <c:pt idx="3">
                  <c:v>102.59740259740259</c:v>
                </c:pt>
                <c:pt idx="4">
                  <c:v>98.701298701298697</c:v>
                </c:pt>
                <c:pt idx="5">
                  <c:v>101.29870129870129</c:v>
                </c:pt>
                <c:pt idx="6">
                  <c:v>101.29870129870129</c:v>
                </c:pt>
                <c:pt idx="7">
                  <c:v>100.64935064935065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100.71942446043165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101.43884892086331</c:v>
                </c:pt>
                <c:pt idx="7">
                  <c:v>99.280575539568346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99.300699300699293</c:v>
                </c:pt>
                <c:pt idx="3">
                  <c:v>99.300699300699293</c:v>
                </c:pt>
                <c:pt idx="4">
                  <c:v>97.902097902097893</c:v>
                </c:pt>
                <c:pt idx="5">
                  <c:v>97.902097902097893</c:v>
                </c:pt>
                <c:pt idx="6">
                  <c:v>100.69930069930069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100.75187969924812</c:v>
                </c:pt>
                <c:pt idx="4">
                  <c:v>96.240601503759393</c:v>
                </c:pt>
                <c:pt idx="5">
                  <c:v>99.248120300751879</c:v>
                </c:pt>
                <c:pt idx="6">
                  <c:v>100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0.39085649016432816</c:v>
                  </c:pt>
                  <c:pt idx="2">
                    <c:v>0.44378882505983841</c:v>
                  </c:pt>
                  <c:pt idx="3">
                    <c:v>0.57346797729712229</c:v>
                  </c:pt>
                  <c:pt idx="4">
                    <c:v>0.59145431364217826</c:v>
                  </c:pt>
                  <c:pt idx="5">
                    <c:v>0.42028875206024235</c:v>
                  </c:pt>
                  <c:pt idx="6">
                    <c:v>0.42353279488918688</c:v>
                  </c:pt>
                  <c:pt idx="7">
                    <c:v>0.74419550661478451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0.39085649016432816</c:v>
                  </c:pt>
                  <c:pt idx="2">
                    <c:v>0.44378882505983841</c:v>
                  </c:pt>
                  <c:pt idx="3">
                    <c:v>0.57346797729712229</c:v>
                  </c:pt>
                  <c:pt idx="4">
                    <c:v>0.59145431364217826</c:v>
                  </c:pt>
                  <c:pt idx="5">
                    <c:v>0.42028875206024235</c:v>
                  </c:pt>
                  <c:pt idx="6">
                    <c:v>0.42353279488918688</c:v>
                  </c:pt>
                  <c:pt idx="7">
                    <c:v>0.74419550661478451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99.755758605821384</c:v>
                </c:pt>
                <c:pt idx="2">
                  <c:v>100.06681780075641</c:v>
                </c:pt>
                <c:pt idx="3">
                  <c:v>100.13010621039098</c:v>
                </c:pt>
                <c:pt idx="4">
                  <c:v>99.408122913616751</c:v>
                </c:pt>
                <c:pt idx="5">
                  <c:v>99.416577565140415</c:v>
                </c:pt>
                <c:pt idx="6">
                  <c:v>99.998812061036716</c:v>
                </c:pt>
                <c:pt idx="7">
                  <c:v>99.596106396352795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98.38</c:v>
                </c:pt>
                <c:pt idx="1">
                  <c:v>98.38</c:v>
                </c:pt>
                <c:pt idx="2">
                  <c:v>98.38</c:v>
                </c:pt>
                <c:pt idx="3">
                  <c:v>98.38</c:v>
                </c:pt>
                <c:pt idx="4">
                  <c:v>98.38</c:v>
                </c:pt>
                <c:pt idx="5">
                  <c:v>98.38</c:v>
                </c:pt>
                <c:pt idx="6">
                  <c:v>98.38</c:v>
                </c:pt>
                <c:pt idx="7">
                  <c:v>98.38</c:v>
                </c:pt>
                <c:pt idx="8">
                  <c:v>98.38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101.62</c:v>
                </c:pt>
                <c:pt idx="1">
                  <c:v>101.62</c:v>
                </c:pt>
                <c:pt idx="2">
                  <c:v>101.62</c:v>
                </c:pt>
                <c:pt idx="3">
                  <c:v>101.62</c:v>
                </c:pt>
                <c:pt idx="4">
                  <c:v>101.62</c:v>
                </c:pt>
                <c:pt idx="5">
                  <c:v>101.62</c:v>
                </c:pt>
                <c:pt idx="6">
                  <c:v>101.62</c:v>
                </c:pt>
                <c:pt idx="7">
                  <c:v>101.62</c:v>
                </c:pt>
                <c:pt idx="8">
                  <c:v>101.62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96.15</c:v>
                </c:pt>
                <c:pt idx="1">
                  <c:v>96.15</c:v>
                </c:pt>
                <c:pt idx="2">
                  <c:v>96.15</c:v>
                </c:pt>
                <c:pt idx="3">
                  <c:v>96.15</c:v>
                </c:pt>
                <c:pt idx="4">
                  <c:v>96.15</c:v>
                </c:pt>
                <c:pt idx="5">
                  <c:v>96.15</c:v>
                </c:pt>
                <c:pt idx="6">
                  <c:v>96.15</c:v>
                </c:pt>
                <c:pt idx="7">
                  <c:v>96.15</c:v>
                </c:pt>
                <c:pt idx="8">
                  <c:v>96.15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103.85</c:v>
                </c:pt>
                <c:pt idx="1">
                  <c:v>103.85</c:v>
                </c:pt>
                <c:pt idx="2">
                  <c:v>103.85</c:v>
                </c:pt>
                <c:pt idx="3">
                  <c:v>103.85</c:v>
                </c:pt>
                <c:pt idx="4">
                  <c:v>103.85</c:v>
                </c:pt>
                <c:pt idx="5">
                  <c:v>103.85</c:v>
                </c:pt>
                <c:pt idx="6">
                  <c:v>103.85</c:v>
                </c:pt>
                <c:pt idx="7">
                  <c:v>103.85</c:v>
                </c:pt>
                <c:pt idx="8">
                  <c:v>103.85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ax val="110"/>
          <c:min val="9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8</xdr:row>
      <xdr:rowOff>19050</xdr:rowOff>
    </xdr:from>
    <xdr:to>
      <xdr:col>10</xdr:col>
      <xdr:colOff>96722</xdr:colOff>
      <xdr:row>55</xdr:row>
      <xdr:rowOff>124979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314450"/>
          <a:ext cx="10545647" cy="8268854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79</xdr:row>
      <xdr:rowOff>123825</xdr:rowOff>
    </xdr:from>
    <xdr:to>
      <xdr:col>5</xdr:col>
      <xdr:colOff>2315510</xdr:colOff>
      <xdr:row>107</xdr:row>
      <xdr:rowOff>10142</xdr:rowOff>
    </xdr:to>
    <xdr:pic>
      <xdr:nvPicPr>
        <xdr:cNvPr id="6" name="Bild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13773150"/>
          <a:ext cx="6697010" cy="4420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biologicalvariation.eu/search?q=hemoglobin" TargetMode="External"/><Relationship Id="rId1" Type="http://schemas.openxmlformats.org/officeDocument/2006/relationships/hyperlink" Target="https://biologicalvariation.eu/search?q=hemoglob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I19" sqref="I19"/>
    </sheetView>
  </sheetViews>
  <sheetFormatPr baseColWidth="10"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21" t="s">
        <v>44</v>
      </c>
      <c r="D3" s="121"/>
      <c r="E3" s="121"/>
      <c r="F3" s="121"/>
      <c r="G3" s="121"/>
      <c r="H3" s="121"/>
      <c r="I3" s="121"/>
    </row>
    <row r="5" spans="3:9" ht="34.5" x14ac:dyDescent="0.45">
      <c r="C5" s="68" t="s">
        <v>45</v>
      </c>
      <c r="D5" s="68" t="s">
        <v>52</v>
      </c>
    </row>
    <row r="8" spans="3:9" ht="25.5" customHeight="1" x14ac:dyDescent="0.3">
      <c r="C8" s="69" t="s">
        <v>46</v>
      </c>
      <c r="D8" s="119" t="s">
        <v>105</v>
      </c>
      <c r="E8" s="70"/>
      <c r="F8" s="70"/>
      <c r="G8" s="70"/>
      <c r="H8" s="70"/>
      <c r="I8" s="71"/>
    </row>
    <row r="9" spans="3:9" ht="26.25" customHeight="1" x14ac:dyDescent="0.3">
      <c r="C9" s="69" t="s">
        <v>47</v>
      </c>
      <c r="D9" s="122" t="s">
        <v>69</v>
      </c>
      <c r="E9" s="123"/>
      <c r="F9" s="123"/>
      <c r="G9" s="123"/>
      <c r="H9" s="123"/>
      <c r="I9" s="124"/>
    </row>
    <row r="10" spans="3:9" ht="20.25" x14ac:dyDescent="0.3">
      <c r="C10" s="69" t="s">
        <v>48</v>
      </c>
      <c r="D10" s="125" t="s">
        <v>106</v>
      </c>
      <c r="E10" s="126"/>
      <c r="F10" s="126"/>
      <c r="G10" s="126"/>
      <c r="H10" s="126"/>
      <c r="I10" s="127"/>
    </row>
    <row r="11" spans="3:9" x14ac:dyDescent="0.2">
      <c r="C11" s="72" t="s">
        <v>49</v>
      </c>
      <c r="D11" s="128"/>
      <c r="E11" s="129"/>
      <c r="F11" s="129"/>
      <c r="G11" s="129"/>
      <c r="H11" s="129"/>
      <c r="I11" s="130"/>
    </row>
    <row r="12" spans="3:9" ht="25.5" customHeight="1" x14ac:dyDescent="0.3">
      <c r="C12" s="69" t="s">
        <v>50</v>
      </c>
      <c r="D12" s="122" t="s">
        <v>107</v>
      </c>
      <c r="E12" s="123"/>
      <c r="F12" s="123"/>
      <c r="G12" s="123"/>
      <c r="H12" s="123"/>
      <c r="I12" s="124"/>
    </row>
    <row r="13" spans="3:9" ht="24.75" customHeight="1" x14ac:dyDescent="0.3">
      <c r="C13" s="69" t="s">
        <v>51</v>
      </c>
      <c r="D13" s="131" t="s">
        <v>99</v>
      </c>
      <c r="E13" s="123"/>
      <c r="F13" s="123"/>
      <c r="G13" s="123"/>
      <c r="H13" s="123"/>
      <c r="I13" s="124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workbookViewId="0">
      <selection activeCell="L23" sqref="L23"/>
    </sheetView>
  </sheetViews>
  <sheetFormatPr baseColWidth="10" defaultColWidth="11.42578125" defaultRowHeight="12.75" x14ac:dyDescent="0.2"/>
  <cols>
    <col min="1" max="1" width="57.42578125" style="74" customWidth="1"/>
    <col min="2" max="2" width="20.28515625" style="74" customWidth="1"/>
    <col min="3" max="3" width="13" style="74" customWidth="1"/>
    <col min="4" max="4" width="13.28515625" style="74" customWidth="1"/>
    <col min="5" max="5" width="13.42578125" style="74" customWidth="1"/>
    <col min="6" max="6" width="13.5703125" style="74" customWidth="1"/>
    <col min="7" max="9" width="13.7109375" style="74" bestFit="1" customWidth="1"/>
    <col min="10" max="16384" width="11.42578125" style="74"/>
  </cols>
  <sheetData>
    <row r="1" spans="1:7" ht="20.25" x14ac:dyDescent="0.3">
      <c r="A1" s="73" t="s">
        <v>42</v>
      </c>
      <c r="B1" s="73"/>
      <c r="C1" s="73"/>
      <c r="D1" s="73"/>
      <c r="E1" s="73"/>
      <c r="F1" s="73"/>
      <c r="G1" s="73"/>
    </row>
    <row r="2" spans="1:7" ht="20.25" x14ac:dyDescent="0.3">
      <c r="A2" s="75" t="s">
        <v>107</v>
      </c>
      <c r="B2" s="73"/>
      <c r="C2" s="73"/>
      <c r="D2" s="73"/>
      <c r="E2" s="73"/>
      <c r="F2" s="73"/>
      <c r="G2" s="73"/>
    </row>
    <row r="3" spans="1:7" ht="20.25" x14ac:dyDescent="0.3">
      <c r="A3" s="73" t="s">
        <v>53</v>
      </c>
      <c r="B3" s="76"/>
      <c r="C3" s="73"/>
      <c r="D3" s="73"/>
      <c r="E3" s="73"/>
      <c r="F3" s="73"/>
      <c r="G3" s="73"/>
    </row>
    <row r="4" spans="1:7" ht="15" x14ac:dyDescent="0.2">
      <c r="A4" s="77" t="s">
        <v>40</v>
      </c>
      <c r="B4" s="77"/>
      <c r="C4" s="77"/>
      <c r="D4" s="77"/>
      <c r="E4" s="77"/>
      <c r="F4" s="77"/>
      <c r="G4" s="77"/>
    </row>
    <row r="5" spans="1:7" ht="15" x14ac:dyDescent="0.2">
      <c r="A5" s="78" t="s">
        <v>70</v>
      </c>
      <c r="B5" s="79"/>
      <c r="C5" s="79"/>
      <c r="D5" s="79"/>
      <c r="E5" s="79"/>
      <c r="F5" s="79"/>
      <c r="G5" s="79"/>
    </row>
    <row r="6" spans="1:7" ht="15" x14ac:dyDescent="0.2">
      <c r="A6" s="77"/>
      <c r="B6" s="79"/>
      <c r="C6" s="79"/>
      <c r="D6" s="77"/>
      <c r="E6" s="77"/>
      <c r="F6" s="77"/>
      <c r="G6" s="77"/>
    </row>
    <row r="7" spans="1:7" ht="15" x14ac:dyDescent="0.2">
      <c r="A7" s="77" t="s">
        <v>41</v>
      </c>
      <c r="B7" s="79"/>
      <c r="C7" s="79"/>
      <c r="D7" s="79"/>
      <c r="E7" s="79"/>
      <c r="F7" s="79"/>
      <c r="G7" s="79"/>
    </row>
    <row r="8" spans="1:7" ht="15" x14ac:dyDescent="0.2">
      <c r="A8" s="78" t="s">
        <v>102</v>
      </c>
      <c r="B8" s="79"/>
      <c r="C8" s="79"/>
      <c r="D8" s="79"/>
      <c r="E8" s="79"/>
      <c r="F8" s="79"/>
      <c r="G8" s="79"/>
    </row>
    <row r="9" spans="1:7" ht="15" x14ac:dyDescent="0.2">
      <c r="A9" s="77"/>
      <c r="B9" s="79"/>
      <c r="C9" s="79"/>
      <c r="D9" s="79"/>
      <c r="E9" s="77"/>
      <c r="F9" s="77"/>
      <c r="G9" s="77"/>
    </row>
    <row r="10" spans="1:7" ht="15" x14ac:dyDescent="0.2">
      <c r="A10" s="77" t="s">
        <v>43</v>
      </c>
      <c r="B10" s="79"/>
      <c r="C10" s="79"/>
      <c r="D10" s="79"/>
      <c r="E10" s="79"/>
      <c r="F10" s="79"/>
      <c r="G10" s="79"/>
    </row>
    <row r="11" spans="1:7" ht="15" x14ac:dyDescent="0.2">
      <c r="A11" s="78" t="s">
        <v>108</v>
      </c>
      <c r="B11" s="79"/>
      <c r="C11" s="79"/>
      <c r="D11" s="79"/>
      <c r="E11" s="79"/>
      <c r="F11" s="79"/>
      <c r="G11" s="79"/>
    </row>
    <row r="12" spans="1:7" ht="15" x14ac:dyDescent="0.2">
      <c r="A12" s="77"/>
      <c r="B12" s="77"/>
      <c r="C12" s="77"/>
      <c r="D12" s="77"/>
      <c r="E12" s="77"/>
      <c r="F12" s="77"/>
      <c r="G12" s="77"/>
    </row>
    <row r="13" spans="1:7" ht="15" x14ac:dyDescent="0.2">
      <c r="A13" s="77" t="s">
        <v>34</v>
      </c>
      <c r="B13" s="77"/>
      <c r="C13" s="77"/>
      <c r="D13" s="77"/>
      <c r="E13" s="77"/>
      <c r="F13" s="77"/>
      <c r="G13" s="77"/>
    </row>
    <row r="14" spans="1:7" ht="15" x14ac:dyDescent="0.2">
      <c r="A14" s="80" t="s">
        <v>71</v>
      </c>
      <c r="B14" s="81" t="s">
        <v>31</v>
      </c>
      <c r="C14" s="81"/>
      <c r="D14" s="81"/>
      <c r="E14" s="77"/>
      <c r="F14" s="77"/>
      <c r="G14" s="77"/>
    </row>
    <row r="15" spans="1:7" ht="15" x14ac:dyDescent="0.2">
      <c r="A15" s="80"/>
      <c r="B15" s="81" t="s">
        <v>33</v>
      </c>
      <c r="C15" s="82"/>
      <c r="D15" s="83"/>
      <c r="E15" s="77"/>
      <c r="F15" s="77"/>
      <c r="G15" s="79"/>
    </row>
    <row r="16" spans="1:7" ht="15" x14ac:dyDescent="0.2">
      <c r="A16" s="80"/>
      <c r="B16" s="84" t="s">
        <v>32</v>
      </c>
      <c r="C16" s="85"/>
      <c r="D16" s="86"/>
      <c r="E16" s="77"/>
      <c r="F16" s="77"/>
      <c r="G16" s="77"/>
    </row>
    <row r="17" spans="1:9" ht="15" x14ac:dyDescent="0.2">
      <c r="A17" s="77"/>
      <c r="B17" s="77"/>
      <c r="C17" s="77"/>
      <c r="D17" s="77"/>
      <c r="E17" s="77"/>
      <c r="F17" s="77"/>
      <c r="G17" s="77"/>
    </row>
    <row r="18" spans="1:9" ht="15" x14ac:dyDescent="0.2">
      <c r="A18" s="77" t="s">
        <v>36</v>
      </c>
      <c r="B18" s="77"/>
      <c r="C18" s="77"/>
      <c r="D18" s="77"/>
      <c r="E18" s="77"/>
      <c r="F18" s="77"/>
      <c r="G18" s="77"/>
    </row>
    <row r="19" spans="1:9" ht="15" x14ac:dyDescent="0.2">
      <c r="A19" s="80"/>
      <c r="B19" s="81" t="s">
        <v>35</v>
      </c>
      <c r="C19" s="77"/>
      <c r="D19" s="77"/>
      <c r="E19" s="77"/>
      <c r="F19" s="77"/>
      <c r="G19" s="77"/>
    </row>
    <row r="20" spans="1:9" ht="15" x14ac:dyDescent="0.2">
      <c r="A20" s="80"/>
      <c r="B20" s="81" t="s">
        <v>38</v>
      </c>
      <c r="C20" s="77"/>
      <c r="D20" s="77"/>
      <c r="E20" s="77"/>
      <c r="F20" s="77"/>
      <c r="G20" s="77"/>
    </row>
    <row r="21" spans="1:9" ht="15" x14ac:dyDescent="0.2">
      <c r="A21" s="80"/>
      <c r="B21" s="81" t="s">
        <v>37</v>
      </c>
      <c r="C21" s="77"/>
      <c r="D21" s="77"/>
      <c r="E21" s="77"/>
      <c r="F21" s="77"/>
      <c r="G21" s="77"/>
    </row>
    <row r="22" spans="1:9" ht="15" x14ac:dyDescent="0.2">
      <c r="A22" s="80" t="s">
        <v>109</v>
      </c>
      <c r="B22" s="81" t="s">
        <v>39</v>
      </c>
      <c r="C22" s="77"/>
      <c r="D22" s="77"/>
      <c r="E22" s="77"/>
      <c r="F22" s="77"/>
      <c r="G22" s="77"/>
    </row>
    <row r="23" spans="1:9" ht="15" x14ac:dyDescent="0.2">
      <c r="A23" s="80" t="s">
        <v>110</v>
      </c>
      <c r="C23" s="77"/>
      <c r="D23" s="77"/>
      <c r="E23" s="77"/>
      <c r="F23" s="77"/>
      <c r="G23" s="77"/>
    </row>
    <row r="24" spans="1:9" ht="15" x14ac:dyDescent="0.2">
      <c r="A24" s="77"/>
      <c r="B24" s="77"/>
      <c r="C24" s="77"/>
      <c r="D24" s="77"/>
      <c r="E24" s="77"/>
      <c r="F24" s="77"/>
      <c r="G24" s="77"/>
    </row>
    <row r="25" spans="1:9" ht="15" x14ac:dyDescent="0.2">
      <c r="A25" s="77" t="s">
        <v>54</v>
      </c>
      <c r="B25" s="77"/>
      <c r="C25" s="77"/>
      <c r="D25" s="77"/>
      <c r="E25" s="77"/>
      <c r="F25" s="77"/>
      <c r="G25" s="77"/>
    </row>
    <row r="26" spans="1:9" ht="15.75" x14ac:dyDescent="0.25">
      <c r="A26" s="87" t="s">
        <v>55</v>
      </c>
      <c r="B26" s="81" t="s">
        <v>56</v>
      </c>
      <c r="C26" s="81" t="s">
        <v>57</v>
      </c>
      <c r="D26" s="81" t="s">
        <v>58</v>
      </c>
      <c r="E26" s="81" t="s">
        <v>59</v>
      </c>
      <c r="F26" s="81" t="s">
        <v>60</v>
      </c>
      <c r="G26" s="81" t="s">
        <v>61</v>
      </c>
      <c r="H26" s="81" t="s">
        <v>100</v>
      </c>
      <c r="I26" s="81" t="s">
        <v>101</v>
      </c>
    </row>
    <row r="27" spans="1:9" ht="15" x14ac:dyDescent="0.2">
      <c r="A27" s="81" t="s">
        <v>103</v>
      </c>
      <c r="B27" s="78" t="s">
        <v>99</v>
      </c>
      <c r="C27" s="78" t="s">
        <v>99</v>
      </c>
      <c r="D27" s="78" t="s">
        <v>99</v>
      </c>
      <c r="E27" s="78" t="s">
        <v>99</v>
      </c>
      <c r="F27" s="78" t="s">
        <v>99</v>
      </c>
      <c r="G27" s="78" t="s">
        <v>99</v>
      </c>
      <c r="H27" s="78" t="s">
        <v>99</v>
      </c>
      <c r="I27" s="78" t="s">
        <v>99</v>
      </c>
    </row>
    <row r="28" spans="1:9" ht="15.75" thickBot="1" x14ac:dyDescent="0.25">
      <c r="A28" s="81"/>
      <c r="B28" s="78"/>
      <c r="C28" s="78"/>
      <c r="D28" s="78"/>
      <c r="E28" s="78"/>
      <c r="F28" s="78"/>
      <c r="G28" s="78"/>
      <c r="H28" s="78"/>
      <c r="I28" s="78"/>
    </row>
    <row r="29" spans="1:9" ht="15" x14ac:dyDescent="0.2">
      <c r="A29" s="81" t="s">
        <v>62</v>
      </c>
      <c r="B29" s="5">
        <v>0</v>
      </c>
      <c r="C29" s="3">
        <v>12</v>
      </c>
      <c r="D29" s="3">
        <v>24</v>
      </c>
      <c r="E29" s="3">
        <v>36</v>
      </c>
      <c r="F29" s="3">
        <v>48</v>
      </c>
      <c r="G29" s="3">
        <v>60</v>
      </c>
      <c r="H29" s="4">
        <v>72</v>
      </c>
      <c r="I29" s="3">
        <v>84</v>
      </c>
    </row>
    <row r="30" spans="1:9" ht="15" x14ac:dyDescent="0.2">
      <c r="A30" s="81"/>
      <c r="B30" s="78"/>
      <c r="C30" s="78"/>
      <c r="D30" s="78"/>
      <c r="E30" s="78"/>
      <c r="F30" s="78"/>
      <c r="G30" s="78"/>
      <c r="H30" s="78"/>
      <c r="I30" s="78"/>
    </row>
    <row r="31" spans="1:9" ht="15" x14ac:dyDescent="0.2">
      <c r="A31" s="81"/>
      <c r="B31" s="78"/>
      <c r="C31" s="78"/>
      <c r="D31" s="78"/>
      <c r="E31" s="78"/>
      <c r="F31" s="78"/>
      <c r="G31" s="78"/>
      <c r="H31" s="78"/>
      <c r="I31" s="78"/>
    </row>
    <row r="32" spans="1:9" ht="15.75" thickBot="1" x14ac:dyDescent="0.25">
      <c r="A32" s="88"/>
      <c r="B32" s="89"/>
      <c r="C32" s="89"/>
      <c r="D32" s="89"/>
      <c r="E32" s="89"/>
      <c r="F32" s="89"/>
      <c r="G32" s="89"/>
      <c r="H32" s="89"/>
      <c r="I32" s="89"/>
    </row>
    <row r="33" spans="1:9" ht="15" x14ac:dyDescent="0.2">
      <c r="A33" s="90"/>
      <c r="B33" s="91"/>
      <c r="C33" s="91"/>
      <c r="D33" s="91"/>
      <c r="E33" s="91"/>
      <c r="F33" s="91"/>
      <c r="G33" s="92"/>
      <c r="H33" s="91"/>
      <c r="I33" s="91"/>
    </row>
    <row r="34" spans="1:9" ht="15" x14ac:dyDescent="0.2">
      <c r="A34" s="93"/>
      <c r="B34" s="78"/>
      <c r="C34" s="78"/>
      <c r="D34" s="78"/>
      <c r="E34" s="78"/>
      <c r="F34" s="78"/>
      <c r="G34" s="94"/>
      <c r="H34" s="78"/>
      <c r="I34" s="78"/>
    </row>
    <row r="35" spans="1:9" ht="15" x14ac:dyDescent="0.2">
      <c r="A35" s="93"/>
      <c r="B35" s="78"/>
      <c r="C35" s="78"/>
      <c r="D35" s="78"/>
      <c r="E35" s="78"/>
      <c r="F35" s="78"/>
      <c r="G35" s="94"/>
      <c r="H35" s="78"/>
      <c r="I35" s="78"/>
    </row>
    <row r="36" spans="1:9" ht="15.75" thickBot="1" x14ac:dyDescent="0.25">
      <c r="A36" s="95"/>
      <c r="B36" s="96"/>
      <c r="C36" s="96"/>
      <c r="D36" s="96"/>
      <c r="E36" s="96"/>
      <c r="F36" s="96"/>
      <c r="G36" s="97"/>
      <c r="H36" s="96"/>
      <c r="I36" s="96"/>
    </row>
    <row r="37" spans="1:9" ht="15" x14ac:dyDescent="0.2">
      <c r="A37" s="98" t="s">
        <v>63</v>
      </c>
      <c r="B37" s="98"/>
      <c r="C37" s="98"/>
      <c r="D37" s="98"/>
      <c r="E37" s="98"/>
      <c r="F37" s="98"/>
      <c r="G37" s="98"/>
      <c r="H37" s="98"/>
      <c r="I37" s="98"/>
    </row>
    <row r="38" spans="1:9" ht="15" x14ac:dyDescent="0.2">
      <c r="A38" s="81"/>
      <c r="B38" s="78"/>
      <c r="C38" s="78"/>
      <c r="D38" s="78"/>
      <c r="E38" s="78"/>
      <c r="F38" s="78"/>
      <c r="G38" s="78"/>
      <c r="H38" s="78"/>
      <c r="I38" s="78"/>
    </row>
    <row r="39" spans="1:9" ht="15" x14ac:dyDescent="0.2">
      <c r="A39" s="80" t="s">
        <v>109</v>
      </c>
      <c r="B39" s="78"/>
      <c r="C39" s="78"/>
      <c r="D39" s="78"/>
      <c r="E39" s="78"/>
      <c r="F39" s="78"/>
      <c r="G39" s="78"/>
      <c r="H39" s="78"/>
      <c r="I39" s="78"/>
    </row>
    <row r="40" spans="1:9" ht="15" x14ac:dyDescent="0.2">
      <c r="A40" s="80" t="s">
        <v>110</v>
      </c>
      <c r="B40" s="78"/>
      <c r="C40" s="78"/>
      <c r="D40" s="78"/>
      <c r="E40" s="78"/>
      <c r="F40" s="78"/>
      <c r="G40" s="78"/>
      <c r="H40" s="78"/>
      <c r="I40" s="78"/>
    </row>
    <row r="41" spans="1:9" ht="15" x14ac:dyDescent="0.2">
      <c r="A41" s="81"/>
      <c r="B41" s="78"/>
      <c r="C41" s="78"/>
      <c r="D41" s="78"/>
      <c r="E41" s="78"/>
      <c r="F41" s="78"/>
      <c r="G41" s="78"/>
      <c r="H41" s="78"/>
      <c r="I41" s="78"/>
    </row>
    <row r="42" spans="1:9" ht="15" x14ac:dyDescent="0.2">
      <c r="A42" s="81" t="s">
        <v>64</v>
      </c>
      <c r="B42" s="78"/>
      <c r="C42" s="78"/>
      <c r="D42" s="78"/>
      <c r="E42" s="78"/>
      <c r="F42" s="78"/>
      <c r="G42" s="78"/>
      <c r="H42" s="78"/>
      <c r="I42" s="78"/>
    </row>
    <row r="43" spans="1:9" ht="15" x14ac:dyDescent="0.2">
      <c r="A43" s="77"/>
      <c r="B43" s="77"/>
      <c r="C43" s="77"/>
      <c r="D43" s="77"/>
      <c r="E43" s="77"/>
      <c r="F43" s="77"/>
      <c r="G43" s="77"/>
    </row>
    <row r="44" spans="1:9" ht="15" x14ac:dyDescent="0.2">
      <c r="A44" s="132" t="s">
        <v>65</v>
      </c>
      <c r="B44" s="132"/>
      <c r="C44" s="132"/>
      <c r="D44" s="132"/>
      <c r="E44" s="132"/>
      <c r="F44" s="132"/>
      <c r="G44" s="132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I26" sqref="I26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8" ht="23.25" x14ac:dyDescent="0.35">
      <c r="A1" s="13" t="s">
        <v>13</v>
      </c>
      <c r="B1" s="14"/>
      <c r="C1" s="138" t="s">
        <v>72</v>
      </c>
      <c r="D1" s="139"/>
      <c r="E1" s="139"/>
      <c r="F1" s="139"/>
      <c r="G1" s="139"/>
      <c r="H1" s="139"/>
      <c r="I1" s="139"/>
      <c r="J1" s="139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1.62</v>
      </c>
      <c r="C3" s="18" t="s">
        <v>25</v>
      </c>
      <c r="D3" s="17"/>
      <c r="E3" s="7">
        <v>3.85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12</v>
      </c>
      <c r="D6" s="3">
        <v>24</v>
      </c>
      <c r="E6" s="3">
        <v>36</v>
      </c>
      <c r="F6" s="3">
        <v>48</v>
      </c>
      <c r="G6" s="3">
        <v>60</v>
      </c>
      <c r="H6" s="4">
        <v>72</v>
      </c>
      <c r="I6" s="3">
        <v>84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40" t="s">
        <v>21</v>
      </c>
      <c r="C7" s="141"/>
      <c r="D7" s="141"/>
      <c r="E7" s="141"/>
      <c r="F7" s="141"/>
      <c r="G7" s="141"/>
      <c r="H7" s="141"/>
      <c r="I7" s="142"/>
      <c r="J7" s="143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29">
        <v>1</v>
      </c>
      <c r="B8" s="110">
        <v>13.4</v>
      </c>
      <c r="C8" s="110">
        <v>13.1</v>
      </c>
      <c r="D8" s="110">
        <v>13.2</v>
      </c>
      <c r="E8" s="110">
        <v>13.1</v>
      </c>
      <c r="F8" s="110">
        <v>13.2</v>
      </c>
      <c r="G8" s="110">
        <v>13.2</v>
      </c>
      <c r="H8" s="110">
        <v>13.1</v>
      </c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30">
        <v>2</v>
      </c>
      <c r="B9" s="110">
        <v>14.2</v>
      </c>
      <c r="C9" s="110">
        <v>14.3</v>
      </c>
      <c r="D9" s="110">
        <v>14.1</v>
      </c>
      <c r="E9" s="110">
        <v>14.2</v>
      </c>
      <c r="F9" s="110">
        <v>14.2</v>
      </c>
      <c r="G9" s="110">
        <v>14</v>
      </c>
      <c r="H9" s="110">
        <v>14.1</v>
      </c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30">
        <v>3</v>
      </c>
      <c r="B10" s="110">
        <v>14.4</v>
      </c>
      <c r="C10" s="110">
        <v>14.5</v>
      </c>
      <c r="D10" s="110">
        <v>14.4</v>
      </c>
      <c r="E10" s="110">
        <v>14.7</v>
      </c>
      <c r="F10" s="110">
        <v>14.4</v>
      </c>
      <c r="G10" s="110">
        <v>14.3</v>
      </c>
      <c r="H10" s="110">
        <v>14.5</v>
      </c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30">
        <v>4</v>
      </c>
      <c r="B11" s="110">
        <v>13.9</v>
      </c>
      <c r="C11" s="110">
        <v>13.8</v>
      </c>
      <c r="D11" s="110">
        <v>13.9</v>
      </c>
      <c r="E11" s="110">
        <v>13.8</v>
      </c>
      <c r="F11" s="110">
        <v>13.7</v>
      </c>
      <c r="G11" s="110">
        <v>13.7</v>
      </c>
      <c r="H11" s="110">
        <v>13.9</v>
      </c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30">
        <v>5</v>
      </c>
      <c r="B12" s="110">
        <v>13.2</v>
      </c>
      <c r="C12" s="110">
        <v>13.3</v>
      </c>
      <c r="D12" s="110">
        <v>13.4</v>
      </c>
      <c r="E12" s="110">
        <v>13.4</v>
      </c>
      <c r="F12" s="110">
        <v>13.4</v>
      </c>
      <c r="G12" s="110">
        <v>13.1</v>
      </c>
      <c r="H12" s="110">
        <v>13.3</v>
      </c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30">
        <v>6</v>
      </c>
      <c r="B13" s="110">
        <v>11.4</v>
      </c>
      <c r="C13" s="110">
        <v>11.3</v>
      </c>
      <c r="D13" s="110">
        <v>11.6</v>
      </c>
      <c r="E13" s="110">
        <v>11.3</v>
      </c>
      <c r="F13" s="110">
        <v>11.5</v>
      </c>
      <c r="G13" s="110">
        <v>11.4</v>
      </c>
      <c r="H13" s="110">
        <v>11.4</v>
      </c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30">
        <v>7</v>
      </c>
      <c r="B14" s="110">
        <v>13.6</v>
      </c>
      <c r="C14" s="110">
        <v>13.5</v>
      </c>
      <c r="D14" s="110">
        <v>13.7</v>
      </c>
      <c r="E14" s="110">
        <v>13.5</v>
      </c>
      <c r="F14" s="110">
        <v>13.7</v>
      </c>
      <c r="G14" s="110">
        <v>13.6</v>
      </c>
      <c r="H14" s="110">
        <v>13.5</v>
      </c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30">
        <v>8</v>
      </c>
      <c r="B15" s="110">
        <v>13.4</v>
      </c>
      <c r="C15" s="110">
        <v>13.1</v>
      </c>
      <c r="D15" s="110">
        <v>13.5</v>
      </c>
      <c r="E15" s="110">
        <v>13.6</v>
      </c>
      <c r="F15" s="110">
        <v>13.2</v>
      </c>
      <c r="G15" s="110">
        <v>13.2</v>
      </c>
      <c r="H15" s="110">
        <v>13.4</v>
      </c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30">
        <v>9</v>
      </c>
      <c r="B16" s="110">
        <v>14.4</v>
      </c>
      <c r="C16" s="110">
        <v>14.4</v>
      </c>
      <c r="D16" s="110">
        <v>14.2</v>
      </c>
      <c r="E16" s="110">
        <v>14.1</v>
      </c>
      <c r="F16" s="110">
        <v>14</v>
      </c>
      <c r="G16" s="110">
        <v>14.3</v>
      </c>
      <c r="H16" s="110">
        <v>14.1</v>
      </c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9" ht="15" x14ac:dyDescent="0.25">
      <c r="A17" s="30">
        <v>10</v>
      </c>
      <c r="B17" s="110">
        <v>13.2</v>
      </c>
      <c r="C17" s="110">
        <v>13</v>
      </c>
      <c r="D17" s="110">
        <v>13.3</v>
      </c>
      <c r="E17" s="110">
        <v>13.1</v>
      </c>
      <c r="F17" s="110">
        <v>13.3</v>
      </c>
      <c r="G17" s="110">
        <v>13</v>
      </c>
      <c r="H17" s="110">
        <v>13.3</v>
      </c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9" x14ac:dyDescent="0.2">
      <c r="A18" s="30">
        <v>11</v>
      </c>
      <c r="B18" s="110">
        <v>13.4</v>
      </c>
      <c r="C18" s="110">
        <v>13.5</v>
      </c>
      <c r="D18" s="110">
        <v>13.6</v>
      </c>
      <c r="E18" s="110">
        <v>13.5</v>
      </c>
      <c r="F18" s="110">
        <v>13.5</v>
      </c>
      <c r="G18" s="110">
        <v>13.5</v>
      </c>
      <c r="H18" s="110">
        <v>13.6</v>
      </c>
      <c r="I18" s="110">
        <v>13.5</v>
      </c>
      <c r="J18" s="61"/>
      <c r="K18" s="15"/>
      <c r="L18" s="15"/>
      <c r="M18" s="15"/>
      <c r="N18" s="15"/>
      <c r="O18" s="15"/>
      <c r="P18" s="15"/>
      <c r="Q18" s="15"/>
      <c r="R18" s="15"/>
    </row>
    <row r="19" spans="1:19" x14ac:dyDescent="0.2">
      <c r="A19" s="30">
        <v>12</v>
      </c>
      <c r="B19" s="110">
        <v>13.4</v>
      </c>
      <c r="C19" s="110">
        <v>13.4</v>
      </c>
      <c r="D19" s="110">
        <v>13.6</v>
      </c>
      <c r="E19" s="110">
        <v>13.7</v>
      </c>
      <c r="F19" s="110">
        <v>13.7</v>
      </c>
      <c r="G19" s="110">
        <v>13.7</v>
      </c>
      <c r="H19" s="110">
        <v>13.5</v>
      </c>
      <c r="I19" s="110">
        <v>13.5</v>
      </c>
      <c r="J19" s="61"/>
      <c r="K19" s="15"/>
      <c r="L19" s="15"/>
      <c r="M19" s="15"/>
      <c r="N19" s="15"/>
      <c r="O19" s="15"/>
      <c r="P19" s="15"/>
      <c r="Q19" s="15"/>
      <c r="R19" s="15"/>
    </row>
    <row r="20" spans="1:19" x14ac:dyDescent="0.2">
      <c r="A20" s="30">
        <v>13</v>
      </c>
      <c r="B20" s="110">
        <v>13.6</v>
      </c>
      <c r="C20" s="110">
        <v>13.4</v>
      </c>
      <c r="D20" s="110">
        <v>13.3</v>
      </c>
      <c r="E20" s="110">
        <v>13.3</v>
      </c>
      <c r="F20" s="110">
        <v>13.4</v>
      </c>
      <c r="G20" s="110">
        <v>13.4</v>
      </c>
      <c r="H20" s="110">
        <v>13.4</v>
      </c>
      <c r="I20" s="110">
        <v>13.4</v>
      </c>
      <c r="J20" s="61"/>
      <c r="K20" s="15"/>
      <c r="L20" s="15"/>
      <c r="M20" s="15"/>
      <c r="N20" s="15"/>
      <c r="O20" s="15"/>
      <c r="P20" s="15"/>
      <c r="Q20" s="15"/>
      <c r="R20" s="15"/>
    </row>
    <row r="21" spans="1:19" x14ac:dyDescent="0.2">
      <c r="A21" s="30">
        <v>14</v>
      </c>
      <c r="B21" s="110">
        <v>14.1</v>
      </c>
      <c r="C21" s="110">
        <v>14.2</v>
      </c>
      <c r="D21" s="110">
        <v>13.9</v>
      </c>
      <c r="E21" s="110">
        <v>14.2</v>
      </c>
      <c r="F21" s="110">
        <v>13.8</v>
      </c>
      <c r="G21" s="110">
        <v>13.9</v>
      </c>
      <c r="H21" s="110">
        <v>14</v>
      </c>
      <c r="I21" s="110">
        <v>14</v>
      </c>
      <c r="J21" s="61"/>
      <c r="K21" s="15"/>
      <c r="L21" s="15"/>
      <c r="M21" s="15"/>
      <c r="N21" s="15"/>
      <c r="O21" s="15"/>
      <c r="P21" s="15"/>
      <c r="Q21" s="15"/>
      <c r="R21" s="15"/>
    </row>
    <row r="22" spans="1:19" x14ac:dyDescent="0.2">
      <c r="A22" s="30">
        <v>15</v>
      </c>
      <c r="B22" s="110">
        <v>13.9</v>
      </c>
      <c r="C22" s="110">
        <v>13.9</v>
      </c>
      <c r="D22" s="110">
        <v>13.8</v>
      </c>
      <c r="E22" s="110">
        <v>13.8</v>
      </c>
      <c r="F22" s="110">
        <v>13.9</v>
      </c>
      <c r="G22" s="110">
        <v>13.8</v>
      </c>
      <c r="H22" s="110">
        <v>13.8</v>
      </c>
      <c r="I22" s="110">
        <v>13.5</v>
      </c>
      <c r="J22" s="61"/>
      <c r="K22" s="15"/>
      <c r="L22" s="15"/>
      <c r="M22" s="15"/>
      <c r="N22" s="15"/>
      <c r="O22" s="15"/>
      <c r="P22" s="15"/>
      <c r="Q22" s="15"/>
      <c r="R22" s="15"/>
    </row>
    <row r="23" spans="1:19" x14ac:dyDescent="0.2">
      <c r="A23" s="30">
        <v>16</v>
      </c>
      <c r="B23" s="110">
        <v>13.3</v>
      </c>
      <c r="C23" s="110">
        <v>13.3</v>
      </c>
      <c r="D23" s="110">
        <v>13.4</v>
      </c>
      <c r="E23" s="110">
        <v>13.5</v>
      </c>
      <c r="F23" s="110">
        <v>13.2</v>
      </c>
      <c r="G23" s="110">
        <v>13.3</v>
      </c>
      <c r="H23" s="110">
        <v>13.4</v>
      </c>
      <c r="I23" s="110">
        <v>13.3</v>
      </c>
      <c r="J23" s="61"/>
      <c r="K23" s="15"/>
      <c r="L23" s="15"/>
      <c r="M23" s="15"/>
      <c r="N23" s="15"/>
      <c r="O23" s="15"/>
      <c r="P23" s="15"/>
      <c r="Q23" s="15"/>
      <c r="R23" s="15"/>
    </row>
    <row r="24" spans="1:19" x14ac:dyDescent="0.2">
      <c r="A24" s="30">
        <v>17</v>
      </c>
      <c r="B24" s="110">
        <v>15.4</v>
      </c>
      <c r="C24" s="110">
        <v>15.6</v>
      </c>
      <c r="D24" s="110">
        <v>15.4</v>
      </c>
      <c r="E24" s="110">
        <v>15.8</v>
      </c>
      <c r="F24" s="110">
        <v>15.2</v>
      </c>
      <c r="G24" s="110">
        <v>15.6</v>
      </c>
      <c r="H24" s="110">
        <v>15.6</v>
      </c>
      <c r="I24" s="110">
        <v>15.5</v>
      </c>
      <c r="J24" s="61"/>
      <c r="K24" s="15"/>
      <c r="L24" s="15"/>
      <c r="M24" s="15"/>
      <c r="N24" s="15"/>
      <c r="O24" s="15"/>
      <c r="P24" s="15"/>
      <c r="Q24" s="15"/>
      <c r="R24" s="15"/>
    </row>
    <row r="25" spans="1:19" x14ac:dyDescent="0.2">
      <c r="A25" s="30">
        <v>18</v>
      </c>
      <c r="B25" s="110">
        <v>13.9</v>
      </c>
      <c r="C25" s="110">
        <v>13.9</v>
      </c>
      <c r="D25" s="110">
        <v>14</v>
      </c>
      <c r="E25" s="110">
        <v>13.9</v>
      </c>
      <c r="F25" s="110">
        <v>13.9</v>
      </c>
      <c r="G25" s="110">
        <v>13.9</v>
      </c>
      <c r="H25" s="110">
        <v>14.1</v>
      </c>
      <c r="I25" s="110">
        <v>13.8</v>
      </c>
      <c r="J25" s="61"/>
      <c r="K25" s="15"/>
      <c r="L25" s="15"/>
      <c r="M25" s="15"/>
      <c r="N25" s="15"/>
      <c r="O25" s="15"/>
      <c r="P25" s="15"/>
      <c r="Q25" s="15"/>
      <c r="R25" s="15"/>
    </row>
    <row r="26" spans="1:19" x14ac:dyDescent="0.2">
      <c r="A26" s="30">
        <v>19</v>
      </c>
      <c r="B26" s="110">
        <v>14.3</v>
      </c>
      <c r="C26" s="110">
        <v>14.3</v>
      </c>
      <c r="D26" s="110">
        <v>14.2</v>
      </c>
      <c r="E26" s="110">
        <v>14.2</v>
      </c>
      <c r="F26" s="110">
        <v>14</v>
      </c>
      <c r="G26" s="110">
        <v>14</v>
      </c>
      <c r="H26" s="110">
        <v>14.4</v>
      </c>
      <c r="I26" s="110"/>
      <c r="J26" s="61"/>
      <c r="K26" s="15"/>
      <c r="L26" s="15"/>
      <c r="M26" s="15"/>
      <c r="N26" s="15"/>
      <c r="O26" s="15"/>
      <c r="P26" s="15"/>
      <c r="Q26" s="15"/>
      <c r="R26" s="15"/>
      <c r="S26" s="8" t="s">
        <v>104</v>
      </c>
    </row>
    <row r="27" spans="1:19" x14ac:dyDescent="0.2">
      <c r="A27" s="30">
        <v>20</v>
      </c>
      <c r="B27" s="110">
        <v>13.3</v>
      </c>
      <c r="C27" s="110">
        <v>13.3</v>
      </c>
      <c r="D27" s="110">
        <v>13.3</v>
      </c>
      <c r="E27" s="110">
        <v>13.4</v>
      </c>
      <c r="F27" s="110">
        <v>12.8</v>
      </c>
      <c r="G27" s="110">
        <v>13.2</v>
      </c>
      <c r="H27" s="110">
        <v>13.3</v>
      </c>
      <c r="I27" s="110">
        <v>13.3</v>
      </c>
      <c r="J27" s="61"/>
      <c r="K27" s="15"/>
      <c r="L27" s="15"/>
      <c r="M27" s="15"/>
      <c r="N27" s="15"/>
      <c r="O27" s="15"/>
      <c r="P27" s="15"/>
      <c r="Q27" s="15"/>
      <c r="R27" s="15"/>
    </row>
    <row r="28" spans="1:19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9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9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9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9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33" t="s">
        <v>30</v>
      </c>
      <c r="L40" s="134"/>
      <c r="M40" s="134"/>
      <c r="N40" s="134"/>
      <c r="O40" s="134"/>
      <c r="P40" s="134"/>
      <c r="Q40" s="134"/>
      <c r="R40" s="134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44" t="s">
        <v>26</v>
      </c>
      <c r="C61" s="145"/>
      <c r="D61" s="145"/>
      <c r="E61" s="145"/>
      <c r="F61" s="145"/>
      <c r="G61" s="145"/>
      <c r="H61" s="145"/>
      <c r="I61" s="145"/>
      <c r="J61" s="145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97.761194029850742</v>
      </c>
      <c r="D64" s="25">
        <f t="shared" ref="D64:D73" si="2">IF((B8&lt;&gt;0)*ISNUMBER(D8),100*(D8/B8),"")</f>
        <v>98.507462686567166</v>
      </c>
      <c r="E64" s="25">
        <f t="shared" ref="E64:E73" si="3">IF((B8&lt;&gt;0)*ISNUMBER(E8),100*(E8/B8),"")</f>
        <v>97.761194029850742</v>
      </c>
      <c r="F64" s="25">
        <f t="shared" ref="F64:F73" si="4">IF((B8&lt;&gt;0)*ISNUMBER(F8),100*(F8/B8),"")</f>
        <v>98.507462686567166</v>
      </c>
      <c r="G64" s="25">
        <f t="shared" ref="G64:G73" si="5">IF((B8&lt;&gt;0)*ISNUMBER(G8),100*(G8/B8),"")</f>
        <v>98.507462686567166</v>
      </c>
      <c r="H64" s="25">
        <f t="shared" ref="H64:H73" si="6">IF((B8&lt;&gt;0)*ISNUMBER(H8),100*(H8/B8),"")</f>
        <v>97.761194029850742</v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100.70422535211267</v>
      </c>
      <c r="D65" s="25">
        <f t="shared" si="2"/>
        <v>99.295774647887328</v>
      </c>
      <c r="E65" s="25">
        <f t="shared" si="3"/>
        <v>100</v>
      </c>
      <c r="F65" s="25">
        <f t="shared" si="4"/>
        <v>100</v>
      </c>
      <c r="G65" s="25">
        <f t="shared" si="5"/>
        <v>98.591549295774655</v>
      </c>
      <c r="H65" s="25">
        <f t="shared" si="6"/>
        <v>99.295774647887328</v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100.69444444444444</v>
      </c>
      <c r="D66" s="25">
        <f t="shared" si="2"/>
        <v>100</v>
      </c>
      <c r="E66" s="25">
        <f t="shared" si="3"/>
        <v>102.08333333333333</v>
      </c>
      <c r="F66" s="25">
        <f t="shared" si="4"/>
        <v>100</v>
      </c>
      <c r="G66" s="25">
        <f t="shared" si="5"/>
        <v>99.305555555555557</v>
      </c>
      <c r="H66" s="25">
        <f t="shared" si="6"/>
        <v>100.69444444444444</v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99.280575539568346</v>
      </c>
      <c r="D67" s="25">
        <f t="shared" si="2"/>
        <v>100</v>
      </c>
      <c r="E67" s="25">
        <f t="shared" si="3"/>
        <v>99.280575539568346</v>
      </c>
      <c r="F67" s="25">
        <f t="shared" si="4"/>
        <v>98.561151079136692</v>
      </c>
      <c r="G67" s="25">
        <f t="shared" si="5"/>
        <v>98.561151079136692</v>
      </c>
      <c r="H67" s="25">
        <f t="shared" si="6"/>
        <v>100</v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100.75757575757578</v>
      </c>
      <c r="D68" s="25">
        <f t="shared" si="2"/>
        <v>101.51515151515152</v>
      </c>
      <c r="E68" s="25">
        <f t="shared" si="3"/>
        <v>101.51515151515152</v>
      </c>
      <c r="F68" s="25">
        <f t="shared" si="4"/>
        <v>101.51515151515152</v>
      </c>
      <c r="G68" s="25">
        <f t="shared" si="5"/>
        <v>99.242424242424249</v>
      </c>
      <c r="H68" s="25">
        <f t="shared" si="6"/>
        <v>100.75757575757578</v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99.122807017543863</v>
      </c>
      <c r="D69" s="25">
        <f t="shared" si="2"/>
        <v>101.75438596491226</v>
      </c>
      <c r="E69" s="25">
        <f t="shared" si="3"/>
        <v>99.122807017543863</v>
      </c>
      <c r="F69" s="25">
        <f t="shared" si="4"/>
        <v>100.87719298245614</v>
      </c>
      <c r="G69" s="25">
        <f t="shared" si="5"/>
        <v>100</v>
      </c>
      <c r="H69" s="25">
        <f t="shared" si="6"/>
        <v>100</v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99.264705882352942</v>
      </c>
      <c r="D70" s="25">
        <f t="shared" si="2"/>
        <v>100.73529411764706</v>
      </c>
      <c r="E70" s="25">
        <f t="shared" si="3"/>
        <v>99.264705882352942</v>
      </c>
      <c r="F70" s="25">
        <f t="shared" si="4"/>
        <v>100.73529411764706</v>
      </c>
      <c r="G70" s="25">
        <f t="shared" si="5"/>
        <v>100</v>
      </c>
      <c r="H70" s="25">
        <f t="shared" si="6"/>
        <v>99.264705882352942</v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97.761194029850742</v>
      </c>
      <c r="D71" s="25">
        <f t="shared" si="2"/>
        <v>100.74626865671641</v>
      </c>
      <c r="E71" s="25">
        <f t="shared" si="3"/>
        <v>101.49253731343283</v>
      </c>
      <c r="F71" s="25">
        <f t="shared" si="4"/>
        <v>98.507462686567166</v>
      </c>
      <c r="G71" s="25">
        <f t="shared" si="5"/>
        <v>98.507462686567166</v>
      </c>
      <c r="H71" s="25">
        <f t="shared" si="6"/>
        <v>100</v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100</v>
      </c>
      <c r="D72" s="25">
        <f t="shared" si="2"/>
        <v>98.6111111111111</v>
      </c>
      <c r="E72" s="25">
        <f t="shared" si="3"/>
        <v>97.916666666666657</v>
      </c>
      <c r="F72" s="25">
        <f t="shared" si="4"/>
        <v>97.222222222222214</v>
      </c>
      <c r="G72" s="25">
        <f t="shared" si="5"/>
        <v>99.305555555555557</v>
      </c>
      <c r="H72" s="25">
        <f t="shared" si="6"/>
        <v>97.916666666666657</v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98.484848484848484</v>
      </c>
      <c r="D73" s="25">
        <f t="shared" si="2"/>
        <v>100.75757575757578</v>
      </c>
      <c r="E73" s="25">
        <f t="shared" si="3"/>
        <v>99.242424242424249</v>
      </c>
      <c r="F73" s="25">
        <f t="shared" si="4"/>
        <v>100.75757575757578</v>
      </c>
      <c r="G73" s="25">
        <f t="shared" si="5"/>
        <v>98.484848484848484</v>
      </c>
      <c r="H73" s="25">
        <f t="shared" si="6"/>
        <v>100.75757575757578</v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100.74626865671641</v>
      </c>
      <c r="D74" s="25">
        <f t="shared" ref="D74:D103" si="11">IF((B18&lt;&gt;0)*ISNUMBER(D18),100*(D18/B18),"")</f>
        <v>101.49253731343283</v>
      </c>
      <c r="E74" s="25">
        <f t="shared" ref="E74:E103" si="12">IF((B18&lt;&gt;0)*ISNUMBER(E18),100*(E18/B18),"")</f>
        <v>100.74626865671641</v>
      </c>
      <c r="F74" s="25">
        <f t="shared" ref="F74:F103" si="13">IF((B18&lt;&gt;0)*ISNUMBER(F18),100*(F18/B18),"")</f>
        <v>100.74626865671641</v>
      </c>
      <c r="G74" s="25">
        <f t="shared" ref="G74:G103" si="14">IF((B18&lt;&gt;0)*ISNUMBER(G18),100*(G18/B18),"")</f>
        <v>100.74626865671641</v>
      </c>
      <c r="H74" s="25">
        <f t="shared" ref="H74:H103" si="15">IF((B18&lt;&gt;0)*ISNUMBER(H18),100*(H18/B18),"")</f>
        <v>101.49253731343283</v>
      </c>
      <c r="I74" s="25">
        <f t="shared" ref="I74:I103" si="16">IF((B18&lt;&gt;0)*ISNUMBER(I18),100*(I18/B18),"")</f>
        <v>100.74626865671641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100</v>
      </c>
      <c r="D75" s="25">
        <f t="shared" si="11"/>
        <v>101.49253731343283</v>
      </c>
      <c r="E75" s="25">
        <f t="shared" si="12"/>
        <v>102.23880597014924</v>
      </c>
      <c r="F75" s="25">
        <f t="shared" si="13"/>
        <v>102.23880597014924</v>
      </c>
      <c r="G75" s="25">
        <f t="shared" si="14"/>
        <v>102.23880597014924</v>
      </c>
      <c r="H75" s="25">
        <f t="shared" si="15"/>
        <v>100.74626865671641</v>
      </c>
      <c r="I75" s="25">
        <f t="shared" si="16"/>
        <v>100.74626865671641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98.529411764705884</v>
      </c>
      <c r="D76" s="25">
        <f t="shared" si="11"/>
        <v>97.794117647058826</v>
      </c>
      <c r="E76" s="25">
        <f t="shared" si="12"/>
        <v>97.794117647058826</v>
      </c>
      <c r="F76" s="25">
        <f t="shared" si="13"/>
        <v>98.529411764705884</v>
      </c>
      <c r="G76" s="25">
        <f t="shared" si="14"/>
        <v>98.529411764705884</v>
      </c>
      <c r="H76" s="25">
        <f t="shared" si="15"/>
        <v>98.529411764705884</v>
      </c>
      <c r="I76" s="25">
        <f t="shared" si="16"/>
        <v>98.529411764705884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100.70921985815602</v>
      </c>
      <c r="D77" s="25">
        <f t="shared" si="11"/>
        <v>98.581560283687949</v>
      </c>
      <c r="E77" s="25">
        <f t="shared" si="12"/>
        <v>100.70921985815602</v>
      </c>
      <c r="F77" s="25">
        <f t="shared" si="13"/>
        <v>97.872340425531917</v>
      </c>
      <c r="G77" s="25">
        <f t="shared" si="14"/>
        <v>98.581560283687949</v>
      </c>
      <c r="H77" s="25">
        <f t="shared" si="15"/>
        <v>99.290780141843967</v>
      </c>
      <c r="I77" s="25">
        <f t="shared" si="16"/>
        <v>99.290780141843967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100</v>
      </c>
      <c r="D78" s="25">
        <f t="shared" si="11"/>
        <v>99.280575539568346</v>
      </c>
      <c r="E78" s="25">
        <f t="shared" si="12"/>
        <v>99.280575539568346</v>
      </c>
      <c r="F78" s="25">
        <f t="shared" si="13"/>
        <v>100</v>
      </c>
      <c r="G78" s="25">
        <f t="shared" si="14"/>
        <v>99.280575539568346</v>
      </c>
      <c r="H78" s="25">
        <f t="shared" si="15"/>
        <v>99.280575539568346</v>
      </c>
      <c r="I78" s="25">
        <f t="shared" si="16"/>
        <v>97.122302158273371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100</v>
      </c>
      <c r="D79" s="25">
        <f t="shared" si="11"/>
        <v>100.75187969924812</v>
      </c>
      <c r="E79" s="25">
        <f t="shared" si="12"/>
        <v>101.50375939849623</v>
      </c>
      <c r="F79" s="25">
        <f t="shared" si="13"/>
        <v>99.248120300751879</v>
      </c>
      <c r="G79" s="25">
        <f t="shared" si="14"/>
        <v>100</v>
      </c>
      <c r="H79" s="25">
        <f t="shared" si="15"/>
        <v>100.75187969924812</v>
      </c>
      <c r="I79" s="25">
        <f t="shared" si="16"/>
        <v>100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101.29870129870129</v>
      </c>
      <c r="D80" s="25">
        <f t="shared" si="11"/>
        <v>100</v>
      </c>
      <c r="E80" s="25">
        <f t="shared" si="12"/>
        <v>102.59740259740259</v>
      </c>
      <c r="F80" s="25">
        <f t="shared" si="13"/>
        <v>98.701298701298697</v>
      </c>
      <c r="G80" s="25">
        <f t="shared" si="14"/>
        <v>101.29870129870129</v>
      </c>
      <c r="H80" s="25">
        <f t="shared" si="15"/>
        <v>101.29870129870129</v>
      </c>
      <c r="I80" s="25">
        <f t="shared" si="16"/>
        <v>100.64935064935065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100</v>
      </c>
      <c r="D81" s="25">
        <f t="shared" si="11"/>
        <v>100.71942446043165</v>
      </c>
      <c r="E81" s="25">
        <f t="shared" si="12"/>
        <v>100</v>
      </c>
      <c r="F81" s="25">
        <f t="shared" si="13"/>
        <v>100</v>
      </c>
      <c r="G81" s="25">
        <f t="shared" si="14"/>
        <v>100</v>
      </c>
      <c r="H81" s="25">
        <f t="shared" si="15"/>
        <v>101.43884892086331</v>
      </c>
      <c r="I81" s="25">
        <f t="shared" si="16"/>
        <v>99.280575539568346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100</v>
      </c>
      <c r="D82" s="25">
        <f t="shared" si="11"/>
        <v>99.300699300699293</v>
      </c>
      <c r="E82" s="25">
        <f t="shared" si="12"/>
        <v>99.300699300699293</v>
      </c>
      <c r="F82" s="25">
        <f t="shared" si="13"/>
        <v>97.902097902097893</v>
      </c>
      <c r="G82" s="25">
        <f t="shared" si="14"/>
        <v>97.902097902097893</v>
      </c>
      <c r="H82" s="25">
        <f t="shared" si="15"/>
        <v>100.69930069930069</v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100</v>
      </c>
      <c r="D83" s="25">
        <f t="shared" si="11"/>
        <v>100</v>
      </c>
      <c r="E83" s="25">
        <f t="shared" si="12"/>
        <v>100.75187969924812</v>
      </c>
      <c r="F83" s="25">
        <f t="shared" si="13"/>
        <v>96.240601503759393</v>
      </c>
      <c r="G83" s="25">
        <f t="shared" si="14"/>
        <v>99.248120300751879</v>
      </c>
      <c r="H83" s="25">
        <f t="shared" si="15"/>
        <v>100</v>
      </c>
      <c r="I83" s="25">
        <f t="shared" si="16"/>
        <v>100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35" t="s">
        <v>29</v>
      </c>
      <c r="L102" s="136"/>
      <c r="M102" s="136"/>
      <c r="N102" s="136"/>
      <c r="O102" s="136"/>
      <c r="P102" s="136"/>
      <c r="Q102" s="136"/>
      <c r="R102" s="136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37"/>
      <c r="L103" s="136"/>
      <c r="M103" s="136"/>
      <c r="N103" s="136"/>
      <c r="O103" s="136"/>
      <c r="P103" s="136"/>
      <c r="Q103" s="136"/>
      <c r="R103" s="136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37"/>
      <c r="L104" s="136"/>
      <c r="M104" s="136"/>
      <c r="N104" s="136"/>
      <c r="O104" s="136"/>
      <c r="P104" s="136"/>
      <c r="Q104" s="136"/>
      <c r="R104" s="136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37"/>
      <c r="L105" s="136"/>
      <c r="M105" s="136"/>
      <c r="N105" s="136"/>
      <c r="O105" s="136"/>
      <c r="P105" s="136"/>
      <c r="Q105" s="136"/>
      <c r="R105" s="136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37"/>
      <c r="L106" s="136"/>
      <c r="M106" s="136"/>
      <c r="N106" s="136"/>
      <c r="O106" s="136"/>
      <c r="P106" s="136"/>
      <c r="Q106" s="136"/>
      <c r="R106" s="136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99.755758605821384</v>
      </c>
      <c r="D114" s="26">
        <f t="shared" si="27"/>
        <v>100.06681780075641</v>
      </c>
      <c r="E114" s="26">
        <f t="shared" si="27"/>
        <v>100.13010621039098</v>
      </c>
      <c r="F114" s="26">
        <f t="shared" si="27"/>
        <v>99.408122913616751</v>
      </c>
      <c r="G114" s="26">
        <f t="shared" si="27"/>
        <v>99.416577565140415</v>
      </c>
      <c r="H114" s="26">
        <f t="shared" si="27"/>
        <v>99.998812061036716</v>
      </c>
      <c r="I114" s="26">
        <f>IF(I115&gt;0,AVERAGE(I64:I113),"")</f>
        <v>99.596106396352795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20</v>
      </c>
      <c r="C115" s="26">
        <f t="shared" ref="C115:J115" si="28">COUNT(C64:C113)</f>
        <v>20</v>
      </c>
      <c r="D115" s="26">
        <f t="shared" si="28"/>
        <v>20</v>
      </c>
      <c r="E115" s="26">
        <f t="shared" si="28"/>
        <v>20</v>
      </c>
      <c r="F115" s="26">
        <f t="shared" si="28"/>
        <v>20</v>
      </c>
      <c r="G115" s="26">
        <f t="shared" si="28"/>
        <v>20</v>
      </c>
      <c r="H115" s="26">
        <f t="shared" si="28"/>
        <v>20</v>
      </c>
      <c r="I115" s="26">
        <f t="shared" si="28"/>
        <v>9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1.0108901706462292</v>
      </c>
      <c r="D116" s="26">
        <f t="shared" si="29"/>
        <v>1.147791510144849</v>
      </c>
      <c r="E116" s="26">
        <f t="shared" si="29"/>
        <v>1.4831866836503251</v>
      </c>
      <c r="F116" s="26">
        <f t="shared" si="29"/>
        <v>1.5297055750457571</v>
      </c>
      <c r="G116" s="26">
        <f t="shared" si="29"/>
        <v>1.0870121872921756</v>
      </c>
      <c r="H116" s="26">
        <f t="shared" si="29"/>
        <v>1.0954024049077427</v>
      </c>
      <c r="I116" s="26">
        <f>IF(I115&gt;0,STDEV(I64:I113),"")</f>
        <v>1.2006070694515505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0.22604191393513309</v>
      </c>
      <c r="D117" s="26">
        <f t="shared" si="30"/>
        <v>0.25665398406810219</v>
      </c>
      <c r="E117" s="26">
        <f t="shared" si="30"/>
        <v>0.33165062479646029</v>
      </c>
      <c r="F117" s="26">
        <f t="shared" si="30"/>
        <v>0.34205256513627186</v>
      </c>
      <c r="G117" s="26">
        <f t="shared" si="30"/>
        <v>0.24306331431560377</v>
      </c>
      <c r="H117" s="26">
        <f t="shared" si="30"/>
        <v>0.24493942400904617</v>
      </c>
      <c r="I117" s="26">
        <f>IF(I115&gt;0,I116/SQRT(I115),"")</f>
        <v>0.40020235648385016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1.7291328115213698</v>
      </c>
      <c r="C118" s="26">
        <f t="shared" si="31"/>
        <v>1.7291328115213698</v>
      </c>
      <c r="D118" s="26">
        <f t="shared" si="31"/>
        <v>1.7291328115213698</v>
      </c>
      <c r="E118" s="26">
        <f t="shared" si="31"/>
        <v>1.7291328115213698</v>
      </c>
      <c r="F118" s="26">
        <f t="shared" si="31"/>
        <v>1.7291328115213698</v>
      </c>
      <c r="G118" s="26">
        <f t="shared" si="31"/>
        <v>1.7291328115213698</v>
      </c>
      <c r="H118" s="26">
        <f t="shared" si="31"/>
        <v>1.7291328115213698</v>
      </c>
      <c r="I118" s="26">
        <f t="shared" si="31"/>
        <v>1.8595480375308981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0.39085649016432816</v>
      </c>
      <c r="D119" s="26">
        <f t="shared" si="32"/>
        <v>0.44378882505983841</v>
      </c>
      <c r="E119" s="26">
        <f t="shared" si="32"/>
        <v>0.57346797729712229</v>
      </c>
      <c r="F119" s="26">
        <f t="shared" si="32"/>
        <v>0.59145431364217826</v>
      </c>
      <c r="G119" s="26">
        <f t="shared" si="32"/>
        <v>0.42028875206024235</v>
      </c>
      <c r="H119" s="26">
        <f t="shared" si="32"/>
        <v>0.42353279488918688</v>
      </c>
      <c r="I119" s="26">
        <f>IF(I115&gt;2,I118*I117,"")</f>
        <v>0.74419550661478451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97.761194029850742</v>
      </c>
      <c r="D120" s="26">
        <f t="shared" si="33"/>
        <v>97.794117647058826</v>
      </c>
      <c r="E120" s="26">
        <f t="shared" si="33"/>
        <v>97.761194029850742</v>
      </c>
      <c r="F120" s="26">
        <f t="shared" si="33"/>
        <v>96.240601503759393</v>
      </c>
      <c r="G120" s="26">
        <f t="shared" si="33"/>
        <v>97.902097902097893</v>
      </c>
      <c r="H120" s="26">
        <f t="shared" si="33"/>
        <v>97.761194029850742</v>
      </c>
      <c r="I120" s="26">
        <f t="shared" si="33"/>
        <v>97.122302158273371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101.29870129870129</v>
      </c>
      <c r="D121" s="26">
        <f t="shared" si="34"/>
        <v>101.75438596491226</v>
      </c>
      <c r="E121" s="26">
        <f t="shared" si="34"/>
        <v>102.59740259740259</v>
      </c>
      <c r="F121" s="26">
        <f t="shared" si="34"/>
        <v>102.23880597014924</v>
      </c>
      <c r="G121" s="26">
        <f t="shared" si="34"/>
        <v>102.23880597014924</v>
      </c>
      <c r="H121" s="26">
        <f t="shared" si="34"/>
        <v>101.49253731343283</v>
      </c>
      <c r="I121" s="26">
        <f t="shared" si="34"/>
        <v>100.74626865671641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98.38</v>
      </c>
      <c r="C122" s="38">
        <f>100-B3</f>
        <v>98.38</v>
      </c>
      <c r="D122" s="38">
        <f>100-B3</f>
        <v>98.38</v>
      </c>
      <c r="E122" s="38">
        <f>100-B3</f>
        <v>98.38</v>
      </c>
      <c r="F122" s="38">
        <f>100-B3</f>
        <v>98.38</v>
      </c>
      <c r="G122" s="38">
        <f>100-B3</f>
        <v>98.38</v>
      </c>
      <c r="H122" s="38">
        <f>100-B3</f>
        <v>98.38</v>
      </c>
      <c r="I122" s="38">
        <f>100-B3</f>
        <v>98.38</v>
      </c>
      <c r="J122" s="38">
        <f>100-B3</f>
        <v>98.38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101.62</v>
      </c>
      <c r="C123" s="24">
        <f>100+B3</f>
        <v>101.62</v>
      </c>
      <c r="D123" s="24">
        <f>100+B3</f>
        <v>101.62</v>
      </c>
      <c r="E123" s="24">
        <f>100+B3</f>
        <v>101.62</v>
      </c>
      <c r="F123" s="24">
        <f>100+B3</f>
        <v>101.62</v>
      </c>
      <c r="G123" s="24">
        <f>100+B3</f>
        <v>101.62</v>
      </c>
      <c r="H123" s="24">
        <f>100+B3</f>
        <v>101.62</v>
      </c>
      <c r="I123" s="24">
        <f>100+B3</f>
        <v>101.62</v>
      </c>
      <c r="J123" s="24">
        <f>100+B3</f>
        <v>101.62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96.15</v>
      </c>
      <c r="C124" s="24">
        <f>100-E3</f>
        <v>96.15</v>
      </c>
      <c r="D124" s="24">
        <f>100-E3</f>
        <v>96.15</v>
      </c>
      <c r="E124" s="24">
        <f>100-E3</f>
        <v>96.15</v>
      </c>
      <c r="F124" s="24">
        <f>100-E3</f>
        <v>96.15</v>
      </c>
      <c r="G124" s="24">
        <f>100-E3</f>
        <v>96.15</v>
      </c>
      <c r="H124" s="24">
        <f>100-E3</f>
        <v>96.15</v>
      </c>
      <c r="I124" s="24">
        <f>100-E3</f>
        <v>96.15</v>
      </c>
      <c r="J124" s="39">
        <f>100-E3</f>
        <v>96.15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103.85</v>
      </c>
      <c r="C125" s="41">
        <f>100+E3</f>
        <v>103.85</v>
      </c>
      <c r="D125" s="41">
        <f>100+E3</f>
        <v>103.85</v>
      </c>
      <c r="E125" s="41">
        <f>100+E3</f>
        <v>103.85</v>
      </c>
      <c r="F125" s="41">
        <f>100+E3</f>
        <v>103.85</v>
      </c>
      <c r="G125" s="41">
        <f>100+E3</f>
        <v>103.85</v>
      </c>
      <c r="H125" s="41">
        <f>100+E3</f>
        <v>103.85</v>
      </c>
      <c r="I125" s="41">
        <f>100+E3</f>
        <v>103.85</v>
      </c>
      <c r="J125" s="37">
        <f>100+E3</f>
        <v>103.85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5"/>
  <sheetViews>
    <sheetView tabSelected="1" zoomScale="120" zoomScaleNormal="120" workbookViewId="0">
      <selection activeCell="O30" sqref="O30"/>
    </sheetView>
  </sheetViews>
  <sheetFormatPr baseColWidth="10" defaultColWidth="11.42578125" defaultRowHeight="12.75" x14ac:dyDescent="0.2"/>
  <cols>
    <col min="1" max="16384" width="11.42578125" style="67"/>
  </cols>
  <sheetData>
    <row r="2" spans="2:13" ht="13.5" thickBot="1" x14ac:dyDescent="0.25"/>
    <row r="3" spans="2:13" ht="34.5" x14ac:dyDescent="0.45">
      <c r="B3" s="99" t="s">
        <v>66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2:13" x14ac:dyDescent="0.2">
      <c r="B4" s="102" t="s">
        <v>117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4"/>
    </row>
    <row r="5" spans="2:13" x14ac:dyDescent="0.2">
      <c r="B5" s="102" t="s">
        <v>120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</row>
    <row r="6" spans="2:13" x14ac:dyDescent="0.2">
      <c r="B6" s="102" t="s">
        <v>114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2:13" x14ac:dyDescent="0.2">
      <c r="B7" s="102" t="s">
        <v>115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2:13" x14ac:dyDescent="0.2">
      <c r="B8" s="102" t="s">
        <v>116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4"/>
    </row>
    <row r="9" spans="2:13" x14ac:dyDescent="0.2">
      <c r="B9" s="102" t="s">
        <v>121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4"/>
    </row>
    <row r="10" spans="2:13" x14ac:dyDescent="0.2">
      <c r="B10" s="102" t="s">
        <v>112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4"/>
    </row>
    <row r="11" spans="2:13" x14ac:dyDescent="0.2"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4"/>
    </row>
    <row r="12" spans="2:13" x14ac:dyDescent="0.2">
      <c r="B12" s="102" t="s">
        <v>111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4"/>
    </row>
    <row r="13" spans="2:13" x14ac:dyDescent="0.2"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4"/>
    </row>
    <row r="14" spans="2:13" x14ac:dyDescent="0.2">
      <c r="B14" s="102" t="s">
        <v>118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4"/>
    </row>
    <row r="15" spans="2:13" ht="13.5" thickBot="1" x14ac:dyDescent="0.25">
      <c r="B15" s="120" t="s">
        <v>119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7"/>
    </row>
    <row r="16" spans="2:13" ht="45" thickBot="1" x14ac:dyDescent="0.6">
      <c r="B16" s="108"/>
    </row>
    <row r="17" spans="2:13" ht="44.25" x14ac:dyDescent="0.55000000000000004">
      <c r="B17" s="109" t="s">
        <v>67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/>
    </row>
    <row r="18" spans="2:13" x14ac:dyDescent="0.2"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4"/>
    </row>
    <row r="19" spans="2:13" x14ac:dyDescent="0.2">
      <c r="B19" s="102" t="s">
        <v>122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4"/>
    </row>
    <row r="20" spans="2:13" x14ac:dyDescent="0.2"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4"/>
    </row>
    <row r="21" spans="2:13" x14ac:dyDescent="0.2"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4"/>
    </row>
    <row r="22" spans="2:13" x14ac:dyDescent="0.2"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4"/>
    </row>
    <row r="23" spans="2:13" x14ac:dyDescent="0.2"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4"/>
    </row>
    <row r="24" spans="2:13" x14ac:dyDescent="0.2">
      <c r="B24" s="102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4"/>
    </row>
    <row r="25" spans="2:13" ht="13.5" thickBot="1" x14ac:dyDescent="0.25">
      <c r="B25" s="105" t="s">
        <v>68</v>
      </c>
      <c r="C25" s="106"/>
      <c r="D25" s="106" t="s">
        <v>113</v>
      </c>
      <c r="E25" s="106"/>
      <c r="F25" s="106"/>
      <c r="G25" s="106"/>
      <c r="H25" s="106"/>
      <c r="I25" s="106"/>
      <c r="J25" s="106"/>
      <c r="K25" s="106"/>
      <c r="L25" s="106"/>
      <c r="M25" s="10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F78"/>
  <sheetViews>
    <sheetView workbookViewId="0">
      <selection activeCell="N60" sqref="N60"/>
    </sheetView>
  </sheetViews>
  <sheetFormatPr baseColWidth="10" defaultColWidth="11.42578125" defaultRowHeight="12.75" x14ac:dyDescent="0.2"/>
  <cols>
    <col min="4" max="4" width="15.42578125" customWidth="1"/>
    <col min="5" max="5" width="21.5703125" customWidth="1"/>
    <col min="6" max="6" width="37.85546875" customWidth="1"/>
    <col min="9" max="9" width="14.28515625" customWidth="1"/>
    <col min="10" max="10" width="13.28515625" customWidth="1"/>
  </cols>
  <sheetData>
    <row r="6" spans="1:1" x14ac:dyDescent="0.2">
      <c r="A6" s="112" t="s">
        <v>73</v>
      </c>
    </row>
    <row r="8" spans="1:1" x14ac:dyDescent="0.2">
      <c r="A8" s="112" t="s">
        <v>74</v>
      </c>
    </row>
    <row r="38" ht="27.75" customHeight="1" x14ac:dyDescent="0.2"/>
    <row r="39" ht="27.75" customHeight="1" x14ac:dyDescent="0.2"/>
    <row r="40" ht="26.25" customHeight="1" x14ac:dyDescent="0.2"/>
    <row r="57" spans="1:4" x14ac:dyDescent="0.2">
      <c r="A57" t="s">
        <v>98</v>
      </c>
    </row>
    <row r="59" spans="1:4" x14ac:dyDescent="0.2">
      <c r="A59" s="114" t="s">
        <v>81</v>
      </c>
      <c r="D59" s="114" t="s">
        <v>82</v>
      </c>
    </row>
    <row r="60" spans="1:4" x14ac:dyDescent="0.2">
      <c r="A60" t="s">
        <v>83</v>
      </c>
      <c r="D60" t="s">
        <v>83</v>
      </c>
    </row>
    <row r="61" spans="1:4" x14ac:dyDescent="0.2">
      <c r="A61" s="111" t="s">
        <v>84</v>
      </c>
      <c r="D61" s="111" t="s">
        <v>84</v>
      </c>
    </row>
    <row r="62" spans="1:4" x14ac:dyDescent="0.2">
      <c r="A62" s="111" t="s">
        <v>85</v>
      </c>
      <c r="D62" s="111" t="s">
        <v>85</v>
      </c>
    </row>
    <row r="63" spans="1:4" x14ac:dyDescent="0.2">
      <c r="A63" s="111" t="s">
        <v>86</v>
      </c>
      <c r="B63">
        <v>1.65</v>
      </c>
    </row>
    <row r="68" spans="1:6" ht="15" x14ac:dyDescent="0.2">
      <c r="A68" s="113"/>
    </row>
    <row r="72" spans="1:6" x14ac:dyDescent="0.2">
      <c r="C72" s="115"/>
      <c r="D72" s="116" t="s">
        <v>75</v>
      </c>
      <c r="E72" s="116" t="s">
        <v>76</v>
      </c>
      <c r="F72" s="116" t="s">
        <v>77</v>
      </c>
    </row>
    <row r="73" spans="1:6" ht="18" x14ac:dyDescent="0.35">
      <c r="C73" s="117" t="s">
        <v>78</v>
      </c>
      <c r="D73" s="117" t="s">
        <v>87</v>
      </c>
      <c r="E73" s="116" t="s">
        <v>90</v>
      </c>
      <c r="F73" s="116" t="s">
        <v>93</v>
      </c>
    </row>
    <row r="74" spans="1:6" ht="15.75" x14ac:dyDescent="0.3">
      <c r="C74" s="117" t="s">
        <v>79</v>
      </c>
      <c r="D74" s="116" t="s">
        <v>89</v>
      </c>
      <c r="E74" s="116" t="s">
        <v>91</v>
      </c>
      <c r="F74" s="116" t="s">
        <v>94</v>
      </c>
    </row>
    <row r="75" spans="1:6" ht="15.75" x14ac:dyDescent="0.3">
      <c r="C75" s="117" t="s">
        <v>80</v>
      </c>
      <c r="D75" s="116" t="s">
        <v>88</v>
      </c>
      <c r="E75" s="116" t="s">
        <v>92</v>
      </c>
      <c r="F75" s="116" t="s">
        <v>95</v>
      </c>
    </row>
    <row r="77" spans="1:6" ht="18" x14ac:dyDescent="0.35">
      <c r="C77" s="118" t="s">
        <v>96</v>
      </c>
    </row>
    <row r="78" spans="1:6" ht="18" x14ac:dyDescent="0.35">
      <c r="C78" s="118" t="s">
        <v>97</v>
      </c>
    </row>
  </sheetData>
  <phoneticPr fontId="0" type="noConversion"/>
  <hyperlinks>
    <hyperlink ref="A6" r:id="rId1" display="https://biologicalvariation.eu/search?q=hemoglobin" xr:uid="{00000000-0004-0000-0400-000000000000}"/>
    <hyperlink ref="A8" r:id="rId2" xr:uid="{00000000-0004-0000-0400-000001000000}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2022-04-29T09:02:15Z</dcterms:modified>
</cp:coreProperties>
</file>