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oldbarhetsdatabase\ResultaterTilDatabase\"/>
    </mc:Choice>
  </mc:AlternateContent>
  <xr:revisionPtr revIDLastSave="0" documentId="8_{1B7266A4-B0D8-4AF5-820A-1CA3A4F9A2B1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C115" i="1" l="1"/>
  <c r="C116" i="1" s="1"/>
  <c r="F115" i="1"/>
  <c r="F116" i="1" s="1"/>
  <c r="F117" i="1" s="1"/>
  <c r="I115" i="1"/>
  <c r="J115" i="1"/>
  <c r="J121" i="1" s="1"/>
  <c r="B115" i="1"/>
  <c r="B121" i="1" s="1"/>
  <c r="E115" i="1"/>
  <c r="E114" i="1" s="1"/>
  <c r="G115" i="1"/>
  <c r="G120" i="1" s="1"/>
  <c r="D115" i="1"/>
  <c r="D120" i="1" s="1"/>
  <c r="H115" i="1"/>
  <c r="H116" i="1" s="1"/>
  <c r="H117" i="1" s="1"/>
  <c r="B118" i="1"/>
  <c r="G121" i="1"/>
  <c r="G116" i="1"/>
  <c r="G117" i="1" s="1"/>
  <c r="G114" i="1"/>
  <c r="I121" i="1"/>
  <c r="I118" i="1"/>
  <c r="I116" i="1"/>
  <c r="I117" i="1" s="1"/>
  <c r="I120" i="1"/>
  <c r="I114" i="1"/>
  <c r="J119" i="1"/>
  <c r="H114" i="1" l="1"/>
  <c r="H120" i="1"/>
  <c r="D121" i="1"/>
  <c r="F121" i="1"/>
  <c r="F118" i="1"/>
  <c r="F119" i="1" s="1"/>
  <c r="H118" i="1"/>
  <c r="H119" i="1" s="1"/>
  <c r="J116" i="1"/>
  <c r="F120" i="1"/>
  <c r="E116" i="1"/>
  <c r="E117" i="1" s="1"/>
  <c r="E121" i="1"/>
  <c r="C117" i="1"/>
  <c r="F114" i="1"/>
  <c r="C118" i="1"/>
  <c r="C121" i="1"/>
  <c r="B116" i="1"/>
  <c r="B117" i="1" s="1"/>
  <c r="B119" i="1" s="1"/>
  <c r="H121" i="1"/>
  <c r="E120" i="1"/>
  <c r="C120" i="1"/>
  <c r="C114" i="1"/>
  <c r="B120" i="1"/>
  <c r="B114" i="1"/>
  <c r="J117" i="1"/>
  <c r="D116" i="1"/>
  <c r="D117" i="1" s="1"/>
  <c r="D118" i="1"/>
  <c r="D114" i="1"/>
  <c r="J120" i="1"/>
  <c r="J114" i="1"/>
  <c r="J118" i="1"/>
  <c r="G118" i="1"/>
  <c r="G119" i="1" s="1"/>
  <c r="E118" i="1"/>
  <c r="I119" i="1"/>
  <c r="C119" i="1" l="1"/>
  <c r="E119" i="1"/>
  <c r="D119" i="1"/>
</calcChain>
</file>

<file path=xl/sharedStrings.xml><?xml version="1.0" encoding="utf-8"?>
<sst xmlns="http://schemas.openxmlformats.org/spreadsheetml/2006/main" count="147" uniqueCount="117">
  <si>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</si>
  <si>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</si>
  <si>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</si>
  <si>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</si>
  <si>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</si>
  <si>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</si>
  <si>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</si>
  <si>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</si>
  <si>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</si>
  <si>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</si>
  <si>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</si>
  <si>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</si>
  <si>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</si>
  <si>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</si>
  <si>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</si>
  <si>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</si>
  <si>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</si>
  <si>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</si>
  <si>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</si>
  <si>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</si>
  <si>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</si>
  <si>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</si>
  <si>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</si>
  <si>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</si>
  <si>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</si>
  <si>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</si>
  <si>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</si>
  <si>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</si>
  <si>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</si>
  <si>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</si>
  <si>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</si>
  <si>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</si>
  <si>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</si>
  <si>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</si>
  <si>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</si>
  <si>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</si>
  <si>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</si>
  <si>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</si>
  <si>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</si>
  <si>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</si>
  <si>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</si>
  <si>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</si>
  <si>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</si>
  <si>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</si>
  <si>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</si>
  <si>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</si>
  <si>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</si>
  <si>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</si>
  <si>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</si>
  <si>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</si>
  <si>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</si>
  <si>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</si>
  <si>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</si>
  <si>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</si>
  <si>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</si>
  <si>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</si>
  <si>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</si>
  <si>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</si>
  <si>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</si>
  <si>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</si>
  <si>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</si>
  <si>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</si>
  <si>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</si>
  <si>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</si>
  <si>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</si>
  <si>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</si>
  <si>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</si>
  <si>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</si>
  <si>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</si>
  <si>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</si>
  <si>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</si>
  <si>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</si>
  <si>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</si>
  <si>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</si>
  <si>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</si>
  <si>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</si>
  <si>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</si>
  <si>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</si>
  <si>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</si>
  <si>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</si>
  <si>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</si>
  <si>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Avdeling for medisinsk biokjemi, St. Olavs hospital</t>
  </si>
  <si>
    <t>Kristine B. Solem, kristine.solem@stolav.no</t>
  </si>
  <si>
    <t>Serum</t>
  </si>
  <si>
    <t>2017 (Bacheloroppgave ved NTNU, Institutt for bioingeniørfag)</t>
  </si>
  <si>
    <t>Siemens Advia Centaur XPT</t>
  </si>
  <si>
    <t>x</t>
  </si>
  <si>
    <t>Oppbevart i romtemeratur i laboratoriet</t>
  </si>
  <si>
    <t>Vacuette serum gelrør</t>
  </si>
  <si>
    <t>&lt; 2 timer</t>
  </si>
  <si>
    <t>inntil 7 døgn</t>
  </si>
  <si>
    <t>romtemperatur</t>
  </si>
  <si>
    <t>3000 G</t>
  </si>
  <si>
    <t>18 *C</t>
  </si>
  <si>
    <t>5 minutter</t>
  </si>
  <si>
    <t>Frosset ved -80 grader etter oppbevaring i romtemperatur</t>
  </si>
  <si>
    <t>Ikke relevant</t>
  </si>
  <si>
    <t>Sentrifugerte serumrør oppbevares 1 - 7 døgn i romtemperatur. Serum overføres til Nuncrør før de fryses ved -80 grader.</t>
  </si>
  <si>
    <t>Dato og signatur: Mai 2017, Kristine B. Solem, kvalitetskoordinator o</t>
  </si>
  <si>
    <t>Kristine B. Solem, valideringsansvarlig</t>
  </si>
  <si>
    <t>Gunhild G. Hov, fagansvarlig lege</t>
  </si>
  <si>
    <t>Nullprøven ble da straks nedfrosset ved minus 80 grader C, mens de andre porsjonene ble oppbevart i romtemperatur i sine angitte tidsrom før de også ble nedfrosset. Alle porsjoner fra samme person ble analysert i samme "batch". Det ble benyttet prøver fra 30 blodgivere. Tillatt bias og tillatt totalfeil er basert på data om biologisk variasjon. Referanse: Ricos C et al. Desirable Specifications for Total Error, Imprecision, and Bias, derived from intra- and inter-individual biologic variation. http://www.westgard.com/biodatabase1.htm (mai 2017)</t>
  </si>
  <si>
    <t>Martin Løkås Westgård som faglig veilede.r</t>
  </si>
  <si>
    <t>S-FSH i romtemperatur, Advia Centaur XPT (IE/L)</t>
  </si>
  <si>
    <t xml:space="preserve">Bacheloroppgave ved NTNU, mai 2017. Analyse av FSH på Advia Centaur ble utført av bioingeniørstudentene Marit Sørum og Andrea Sørvig med bioingeniør </t>
  </si>
  <si>
    <t>FSH i serum (IE/L) er holdbar inntil 7 døgn ved oppbevaring i romtemperatur.</t>
  </si>
  <si>
    <t>FSH i serum</t>
  </si>
  <si>
    <t>Siemens FSH, kjemiluminiescens</t>
  </si>
  <si>
    <t>Siemens FSH, REF 01360521</t>
  </si>
  <si>
    <t>FSH, Folikkelstimulerende hormon</t>
  </si>
  <si>
    <t>24 timer</t>
  </si>
  <si>
    <t>48 timer</t>
  </si>
  <si>
    <t>72 timer</t>
  </si>
  <si>
    <t>96 timer</t>
  </si>
  <si>
    <t>120 timer</t>
  </si>
  <si>
    <t>144 timer</t>
  </si>
  <si>
    <t>168 timer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</si>
</sst>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</font>
    <font>
      <sz val="18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44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3" fillId="4" borderId="0" xfId="0" applyFont="1" applyFill="1"/>
    <xf numFmtId="0" fontId="14" fillId="5" borderId="24" xfId="0" applyFont="1" applyFill="1" applyBorder="1"/>
    <xf numFmtId="0" fontId="0" fillId="5" borderId="25" xfId="0" applyFill="1" applyBorder="1" applyAlignment="1"/>
    <xf numFmtId="0" fontId="0" fillId="5" borderId="26" xfId="0" applyFill="1" applyBorder="1" applyAlignment="1"/>
    <xf numFmtId="0" fontId="0" fillId="5" borderId="27" xfId="0" applyFill="1" applyBorder="1" applyAlignment="1"/>
    <xf numFmtId="0" fontId="15" fillId="5" borderId="24" xfId="0" applyFont="1" applyFill="1" applyBorder="1"/>
    <xf numFmtId="0" fontId="16" fillId="4" borderId="0" xfId="0" applyFont="1" applyFill="1"/>
    <xf numFmtId="0" fontId="17" fillId="4" borderId="0" xfId="0" applyFont="1" applyFill="1"/>
    <xf numFmtId="0" fontId="16" fillId="5" borderId="0" xfId="0" applyFont="1" applyFill="1"/>
    <xf numFmtId="0" fontId="18" fillId="4" borderId="0" xfId="0" applyFont="1" applyFill="1"/>
    <xf numFmtId="0" fontId="19" fillId="4" borderId="0" xfId="0" applyFont="1" applyFill="1"/>
    <xf numFmtId="0" fontId="19" fillId="5" borderId="24" xfId="0" applyFont="1" applyFill="1" applyBorder="1"/>
    <xf numFmtId="0" fontId="19" fillId="4" borderId="0" xfId="0" applyFont="1" applyFill="1" applyBorder="1"/>
    <xf numFmtId="0" fontId="19" fillId="5" borderId="24" xfId="0" applyFont="1" applyFill="1" applyBorder="1" applyAlignment="1">
      <alignment horizontal="center"/>
    </xf>
    <xf numFmtId="0" fontId="19" fillId="6" borderId="24" xfId="0" applyFont="1" applyFill="1" applyBorder="1"/>
    <xf numFmtId="0" fontId="19" fillId="6" borderId="25" xfId="0" applyFont="1" applyFill="1" applyBorder="1" applyAlignment="1"/>
    <xf numFmtId="0" fontId="19" fillId="6" borderId="27" xfId="0" applyFont="1" applyFill="1" applyBorder="1" applyAlignment="1"/>
    <xf numFmtId="0" fontId="19" fillId="6" borderId="25" xfId="0" applyFont="1" applyFill="1" applyBorder="1"/>
    <xf numFmtId="0" fontId="19" fillId="6" borderId="26" xfId="0" applyFont="1" applyFill="1" applyBorder="1"/>
    <xf numFmtId="0" fontId="19" fillId="6" borderId="27" xfId="0" applyFont="1" applyFill="1" applyBorder="1"/>
    <xf numFmtId="0" fontId="20" fillId="6" borderId="24" xfId="0" applyFont="1" applyFill="1" applyBorder="1"/>
    <xf numFmtId="0" fontId="19" fillId="6" borderId="29" xfId="0" applyFont="1" applyFill="1" applyBorder="1"/>
    <xf numFmtId="0" fontId="19" fillId="5" borderId="29" xfId="0" applyFont="1" applyFill="1" applyBorder="1"/>
    <xf numFmtId="0" fontId="19" fillId="6" borderId="30" xfId="0" applyFont="1" applyFill="1" applyBorder="1"/>
    <xf numFmtId="0" fontId="19" fillId="6" borderId="31" xfId="0" applyFont="1" applyFill="1" applyBorder="1"/>
    <xf numFmtId="0" fontId="19" fillId="6" borderId="32" xfId="0" applyFont="1" applyFill="1" applyBorder="1"/>
    <xf numFmtId="0" fontId="19" fillId="6" borderId="23" xfId="0" applyFont="1" applyFill="1" applyBorder="1"/>
    <xf numFmtId="0" fontId="19" fillId="5" borderId="33" xfId="0" applyFont="1" applyFill="1" applyBorder="1"/>
    <xf numFmtId="0" fontId="19" fillId="6" borderId="34" xfId="0" applyFont="1" applyFill="1" applyBorder="1"/>
    <xf numFmtId="0" fontId="19" fillId="5" borderId="35" xfId="0" applyFont="1" applyFill="1" applyBorder="1"/>
    <xf numFmtId="0" fontId="19" fillId="5" borderId="36" xfId="0" applyFont="1" applyFill="1" applyBorder="1"/>
    <xf numFmtId="0" fontId="19" fillId="6" borderId="37" xfId="0" applyFont="1" applyFill="1" applyBorder="1"/>
    <xf numFmtId="0" fontId="13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1" fillId="4" borderId="0" xfId="0" applyFont="1" applyFill="1"/>
    <xf numFmtId="0" fontId="21" fillId="5" borderId="44" xfId="0" applyFont="1" applyFill="1" applyBorder="1"/>
    <xf numFmtId="2" fontId="23" fillId="0" borderId="52" xfId="0" applyNumberFormat="1" applyFont="1" applyBorder="1" applyAlignment="1" applyProtection="1">
      <alignment horizontal="center"/>
      <protection locked="0"/>
    </xf>
    <xf numFmtId="2" fontId="23" fillId="0" borderId="15" xfId="0" applyNumberFormat="1" applyFont="1" applyBorder="1" applyAlignment="1" applyProtection="1">
      <alignment horizontal="center"/>
      <protection locked="0"/>
    </xf>
    <xf numFmtId="2" fontId="23" fillId="0" borderId="1" xfId="0" applyNumberFormat="1" applyFont="1" applyBorder="1" applyAlignment="1" applyProtection="1">
      <alignment horizontal="center"/>
      <protection locked="0"/>
    </xf>
    <xf numFmtId="2" fontId="23" fillId="0" borderId="0" xfId="0" applyNumberFormat="1" applyFont="1" applyBorder="1" applyAlignment="1" applyProtection="1">
      <alignment horizontal="center"/>
      <protection locked="0"/>
    </xf>
    <xf numFmtId="0" fontId="22" fillId="4" borderId="0" xfId="0" applyFont="1" applyFill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19" fillId="5" borderId="25" xfId="0" applyFont="1" applyFill="1" applyBorder="1" applyAlignment="1">
      <alignment horizontal="left" wrapText="1"/>
    </xf>
    <xf numFmtId="0" fontId="19" fillId="5" borderId="26" xfId="0" applyFont="1" applyFill="1" applyBorder="1" applyAlignment="1">
      <alignment horizontal="left" wrapText="1"/>
    </xf>
    <xf numFmtId="0" fontId="19" fillId="5" borderId="27" xfId="0" applyFont="1" applyFill="1" applyBorder="1" applyAlignment="1">
      <alignment horizontal="left" wrapText="1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  <xf numFmtId="0" fontId="0" fillId="5" borderId="47" xfId="0" applyFill="1" applyBorder="1" applyAlignment="1">
      <alignment horizontal="left" wrapText="1"/>
    </xf>
    <xf numFmtId="0" fontId="0" fillId="5" borderId="0" xfId="0" applyFill="1" applyBorder="1" applyAlignment="1">
      <alignment horizontal="left" wrapText="1"/>
    </xf>
    <xf numFmtId="0" fontId="0" fillId="5" borderId="48" xfId="0" applyFill="1" applyBorder="1" applyAlignment="1">
      <alignment horizontal="left" wrapText="1"/>
    </xf>
    <xf numFmtId="0" fontId="19" fillId="6" borderId="53" xfId="0" applyFont="1" applyFill="1" applyBorder="1"/>
    <xf numFmtId="0" fontId="19" fillId="5" borderId="25" xfId="0" applyFont="1" applyFill="1" applyBorder="1"/>
    <xf numFmtId="0" fontId="19" fillId="5" borderId="54" xfId="0" applyFont="1" applyFill="1" applyBorder="1"/>
  </cellXfs>
  <cellStyles count="3">
    <cellStyle name="Hyperkobling" xfId="1" builtinId="8"/>
    <cellStyle name="Normal" xfId="0" builtinId="0"/>
    <cellStyle name="Normal 2 2" xfId="2" xr:uid="{00000000-0005-0000-0000-000002000000}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Data!$B$8:$J$8</c:f>
              <c:numCache>
                <c:formatCode>0.00</c:formatCode>
                <c:ptCount val="9"/>
                <c:pt idx="0">
                  <c:v>6.4</c:v>
                </c:pt>
                <c:pt idx="1">
                  <c:v>6.22</c:v>
                </c:pt>
                <c:pt idx="2">
                  <c:v>6.7</c:v>
                </c:pt>
                <c:pt idx="3">
                  <c:v>6.65</c:v>
                </c:pt>
                <c:pt idx="4">
                  <c:v>6.56</c:v>
                </c:pt>
                <c:pt idx="5">
                  <c:v>6.34</c:v>
                </c:pt>
                <c:pt idx="6">
                  <c:v>6.41</c:v>
                </c:pt>
                <c:pt idx="7">
                  <c:v>6.38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39-42AE-BB66-24E8BF13D2E9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Data!$B$9:$J$9</c:f>
              <c:numCache>
                <c:formatCode>0.00</c:formatCode>
                <c:ptCount val="9"/>
                <c:pt idx="0">
                  <c:v>65.42</c:v>
                </c:pt>
                <c:pt idx="1">
                  <c:v>67.42</c:v>
                </c:pt>
                <c:pt idx="2">
                  <c:v>65.64</c:v>
                </c:pt>
                <c:pt idx="3">
                  <c:v>67.91</c:v>
                </c:pt>
                <c:pt idx="4">
                  <c:v>67.7</c:v>
                </c:pt>
                <c:pt idx="5">
                  <c:v>67.94</c:v>
                </c:pt>
                <c:pt idx="6">
                  <c:v>69.77</c:v>
                </c:pt>
                <c:pt idx="7">
                  <c:v>66.87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39-42AE-BB66-24E8BF13D2E9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Data!$B$10:$J$10</c:f>
              <c:numCache>
                <c:formatCode>0.00</c:formatCode>
                <c:ptCount val="9"/>
                <c:pt idx="0">
                  <c:v>5.03</c:v>
                </c:pt>
                <c:pt idx="1">
                  <c:v>5.54</c:v>
                </c:pt>
                <c:pt idx="2">
                  <c:v>5.13</c:v>
                </c:pt>
                <c:pt idx="3">
                  <c:v>5.24</c:v>
                </c:pt>
                <c:pt idx="4">
                  <c:v>5.39</c:v>
                </c:pt>
                <c:pt idx="5">
                  <c:v>5.43</c:v>
                </c:pt>
                <c:pt idx="6">
                  <c:v>5.28</c:v>
                </c:pt>
                <c:pt idx="7">
                  <c:v>5.38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39-42AE-BB66-24E8BF13D2E9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Data!$B$11:$J$11</c:f>
              <c:numCache>
                <c:formatCode>0.00</c:formatCode>
                <c:ptCount val="9"/>
                <c:pt idx="0">
                  <c:v>5.5</c:v>
                </c:pt>
                <c:pt idx="1">
                  <c:v>5.63</c:v>
                </c:pt>
                <c:pt idx="2">
                  <c:v>5.67</c:v>
                </c:pt>
                <c:pt idx="3">
                  <c:v>5.64</c:v>
                </c:pt>
                <c:pt idx="4">
                  <c:v>5.58</c:v>
                </c:pt>
                <c:pt idx="5">
                  <c:v>5.41</c:v>
                </c:pt>
                <c:pt idx="6">
                  <c:v>5.76</c:v>
                </c:pt>
                <c:pt idx="7">
                  <c:v>5.56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39-42AE-BB66-24E8BF13D2E9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Data!$B$12:$J$12</c:f>
              <c:numCache>
                <c:formatCode>0.00</c:formatCode>
                <c:ptCount val="9"/>
                <c:pt idx="0">
                  <c:v>2.82</c:v>
                </c:pt>
                <c:pt idx="1">
                  <c:v>3.26</c:v>
                </c:pt>
                <c:pt idx="2">
                  <c:v>2.99</c:v>
                </c:pt>
                <c:pt idx="3">
                  <c:v>2.95</c:v>
                </c:pt>
                <c:pt idx="4">
                  <c:v>2.8</c:v>
                </c:pt>
                <c:pt idx="5">
                  <c:v>2.94</c:v>
                </c:pt>
                <c:pt idx="6">
                  <c:v>2.89</c:v>
                </c:pt>
                <c:pt idx="7">
                  <c:v>2.78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39-42AE-BB66-24E8BF13D2E9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Data!$B$13:$J$13</c:f>
              <c:numCache>
                <c:formatCode>0.00</c:formatCode>
                <c:ptCount val="9"/>
                <c:pt idx="0">
                  <c:v>5.26</c:v>
                </c:pt>
                <c:pt idx="1">
                  <c:v>5.3</c:v>
                </c:pt>
                <c:pt idx="2">
                  <c:v>5.84</c:v>
                </c:pt>
                <c:pt idx="3">
                  <c:v>5.33</c:v>
                </c:pt>
                <c:pt idx="4">
                  <c:v>5.42</c:v>
                </c:pt>
                <c:pt idx="5">
                  <c:v>5.29</c:v>
                </c:pt>
                <c:pt idx="6">
                  <c:v>5.48</c:v>
                </c:pt>
                <c:pt idx="7">
                  <c:v>5.0599999999999996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39-42AE-BB66-24E8BF13D2E9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Data!$B$14:$J$14</c:f>
              <c:numCache>
                <c:formatCode>0.00</c:formatCode>
                <c:ptCount val="9"/>
                <c:pt idx="0">
                  <c:v>74.459999999999994</c:v>
                </c:pt>
                <c:pt idx="1">
                  <c:v>68.25</c:v>
                </c:pt>
                <c:pt idx="2">
                  <c:v>72.38</c:v>
                </c:pt>
                <c:pt idx="3">
                  <c:v>71.75</c:v>
                </c:pt>
                <c:pt idx="4">
                  <c:v>72.45</c:v>
                </c:pt>
                <c:pt idx="5">
                  <c:v>70.459999999999994</c:v>
                </c:pt>
                <c:pt idx="6">
                  <c:v>72.069999999999993</c:v>
                </c:pt>
                <c:pt idx="7">
                  <c:v>73.78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39-42AE-BB66-24E8BF13D2E9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Data!$B$15:$J$15</c:f>
              <c:numCache>
                <c:formatCode>0.00</c:formatCode>
                <c:ptCount val="9"/>
                <c:pt idx="0">
                  <c:v>10.27</c:v>
                </c:pt>
                <c:pt idx="1">
                  <c:v>9.82</c:v>
                </c:pt>
                <c:pt idx="2">
                  <c:v>10</c:v>
                </c:pt>
                <c:pt idx="3">
                  <c:v>9.83</c:v>
                </c:pt>
                <c:pt idx="4">
                  <c:v>9.85</c:v>
                </c:pt>
                <c:pt idx="5">
                  <c:v>10.25</c:v>
                </c:pt>
                <c:pt idx="6">
                  <c:v>9.86</c:v>
                </c:pt>
                <c:pt idx="7">
                  <c:v>10.199999999999999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39-42AE-BB66-24E8BF13D2E9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Data!$B$16:$J$16</c:f>
              <c:numCache>
                <c:formatCode>0.00</c:formatCode>
                <c:ptCount val="9"/>
                <c:pt idx="0">
                  <c:v>70.48</c:v>
                </c:pt>
                <c:pt idx="1">
                  <c:v>76.36</c:v>
                </c:pt>
                <c:pt idx="2">
                  <c:v>77.819999999999993</c:v>
                </c:pt>
                <c:pt idx="3">
                  <c:v>77.430000000000007</c:v>
                </c:pt>
                <c:pt idx="4">
                  <c:v>75.67</c:v>
                </c:pt>
                <c:pt idx="5">
                  <c:v>77.709999999999994</c:v>
                </c:pt>
                <c:pt idx="6">
                  <c:v>77.19</c:v>
                </c:pt>
                <c:pt idx="7">
                  <c:v>79.209999999999994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B39-42AE-BB66-24E8BF13D2E9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Data!$B$17:$J$17</c:f>
              <c:numCache>
                <c:formatCode>0.00</c:formatCode>
                <c:ptCount val="9"/>
                <c:pt idx="0">
                  <c:v>93.72</c:v>
                </c:pt>
                <c:pt idx="1">
                  <c:v>99.95</c:v>
                </c:pt>
                <c:pt idx="2">
                  <c:v>95.71</c:v>
                </c:pt>
                <c:pt idx="3">
                  <c:v>104.73</c:v>
                </c:pt>
                <c:pt idx="4">
                  <c:v>101.59</c:v>
                </c:pt>
                <c:pt idx="5">
                  <c:v>102.95</c:v>
                </c:pt>
                <c:pt idx="6">
                  <c:v>95.13</c:v>
                </c:pt>
                <c:pt idx="7">
                  <c:v>106.34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B39-42AE-BB66-24E8BF13D2E9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Data!$B$18:$J$18</c:f>
              <c:numCache>
                <c:formatCode>0.00</c:formatCode>
                <c:ptCount val="9"/>
                <c:pt idx="0">
                  <c:v>5.3</c:v>
                </c:pt>
                <c:pt idx="1">
                  <c:v>5.96</c:v>
                </c:pt>
                <c:pt idx="2">
                  <c:v>5.8</c:v>
                </c:pt>
                <c:pt idx="3">
                  <c:v>6.11</c:v>
                </c:pt>
                <c:pt idx="4">
                  <c:v>5.95</c:v>
                </c:pt>
                <c:pt idx="5">
                  <c:v>6.05</c:v>
                </c:pt>
                <c:pt idx="6">
                  <c:v>6.06</c:v>
                </c:pt>
                <c:pt idx="7">
                  <c:v>5.71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B39-42AE-BB66-24E8BF13D2E9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Data!$B$19:$J$19</c:f>
              <c:numCache>
                <c:formatCode>0.00</c:formatCode>
                <c:ptCount val="9"/>
                <c:pt idx="0">
                  <c:v>5.78</c:v>
                </c:pt>
                <c:pt idx="1">
                  <c:v>5.53</c:v>
                </c:pt>
                <c:pt idx="2">
                  <c:v>5.6</c:v>
                </c:pt>
                <c:pt idx="3">
                  <c:v>5.67</c:v>
                </c:pt>
                <c:pt idx="4">
                  <c:v>5.47</c:v>
                </c:pt>
                <c:pt idx="5">
                  <c:v>5.64</c:v>
                </c:pt>
                <c:pt idx="6">
                  <c:v>5.9</c:v>
                </c:pt>
                <c:pt idx="7">
                  <c:v>5.56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B39-42AE-BB66-24E8BF13D2E9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Data!$B$20:$J$20</c:f>
              <c:numCache>
                <c:formatCode>0.00</c:formatCode>
                <c:ptCount val="9"/>
                <c:pt idx="0">
                  <c:v>2.96</c:v>
                </c:pt>
                <c:pt idx="1">
                  <c:v>3.06</c:v>
                </c:pt>
                <c:pt idx="2">
                  <c:v>3.22</c:v>
                </c:pt>
                <c:pt idx="3">
                  <c:v>3.04</c:v>
                </c:pt>
                <c:pt idx="4">
                  <c:v>3.05</c:v>
                </c:pt>
                <c:pt idx="5">
                  <c:v>2.87</c:v>
                </c:pt>
                <c:pt idx="6">
                  <c:v>2.94</c:v>
                </c:pt>
                <c:pt idx="7">
                  <c:v>2.77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B39-42AE-BB66-24E8BF13D2E9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Data!$B$21:$J$21</c:f>
              <c:numCache>
                <c:formatCode>0.00</c:formatCode>
                <c:ptCount val="9"/>
                <c:pt idx="0">
                  <c:v>92.73</c:v>
                </c:pt>
                <c:pt idx="1">
                  <c:v>96.75</c:v>
                </c:pt>
                <c:pt idx="2">
                  <c:v>95.42</c:v>
                </c:pt>
                <c:pt idx="3">
                  <c:v>97.82</c:v>
                </c:pt>
                <c:pt idx="4">
                  <c:v>96.26</c:v>
                </c:pt>
                <c:pt idx="5">
                  <c:v>97.91</c:v>
                </c:pt>
                <c:pt idx="6">
                  <c:v>99.24</c:v>
                </c:pt>
                <c:pt idx="7">
                  <c:v>94.94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B39-42AE-BB66-24E8BF13D2E9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Data!$B$22:$J$22</c:f>
              <c:numCache>
                <c:formatCode>0.00</c:formatCode>
                <c:ptCount val="9"/>
                <c:pt idx="0">
                  <c:v>6.01</c:v>
                </c:pt>
                <c:pt idx="1">
                  <c:v>6.05</c:v>
                </c:pt>
                <c:pt idx="2">
                  <c:v>6.37</c:v>
                </c:pt>
                <c:pt idx="3">
                  <c:v>5.94</c:v>
                </c:pt>
                <c:pt idx="4">
                  <c:v>6.27</c:v>
                </c:pt>
                <c:pt idx="5">
                  <c:v>6.15</c:v>
                </c:pt>
                <c:pt idx="6">
                  <c:v>6.22</c:v>
                </c:pt>
                <c:pt idx="7">
                  <c:v>6.32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B39-42AE-BB66-24E8BF13D2E9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Data!$B$23:$J$23</c:f>
              <c:numCache>
                <c:formatCode>0.00</c:formatCode>
                <c:ptCount val="9"/>
                <c:pt idx="0">
                  <c:v>3.19</c:v>
                </c:pt>
                <c:pt idx="1">
                  <c:v>3.41</c:v>
                </c:pt>
                <c:pt idx="2">
                  <c:v>3.39</c:v>
                </c:pt>
                <c:pt idx="3">
                  <c:v>3.37</c:v>
                </c:pt>
                <c:pt idx="4">
                  <c:v>3.18</c:v>
                </c:pt>
                <c:pt idx="5">
                  <c:v>3.42</c:v>
                </c:pt>
                <c:pt idx="6">
                  <c:v>3.26</c:v>
                </c:pt>
                <c:pt idx="7">
                  <c:v>3.26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B39-42AE-BB66-24E8BF13D2E9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Data!$B$24:$J$24</c:f>
              <c:numCache>
                <c:formatCode>0.00</c:formatCode>
                <c:ptCount val="9"/>
                <c:pt idx="0">
                  <c:v>4.83</c:v>
                </c:pt>
                <c:pt idx="1">
                  <c:v>5.0199999999999996</c:v>
                </c:pt>
                <c:pt idx="2">
                  <c:v>5.05</c:v>
                </c:pt>
                <c:pt idx="3">
                  <c:v>4.9400000000000004</c:v>
                </c:pt>
                <c:pt idx="4">
                  <c:v>5.18</c:v>
                </c:pt>
                <c:pt idx="5">
                  <c:v>5.0999999999999996</c:v>
                </c:pt>
                <c:pt idx="6">
                  <c:v>4.83</c:v>
                </c:pt>
                <c:pt idx="7">
                  <c:v>5.16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B39-42AE-BB66-24E8BF13D2E9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Data!$B$25:$J$25</c:f>
              <c:numCache>
                <c:formatCode>0.00</c:formatCode>
                <c:ptCount val="9"/>
                <c:pt idx="0">
                  <c:v>16.13</c:v>
                </c:pt>
                <c:pt idx="1">
                  <c:v>15.85</c:v>
                </c:pt>
                <c:pt idx="2">
                  <c:v>16.14</c:v>
                </c:pt>
                <c:pt idx="3">
                  <c:v>15.8</c:v>
                </c:pt>
                <c:pt idx="4">
                  <c:v>16.57</c:v>
                </c:pt>
                <c:pt idx="5">
                  <c:v>16.239999999999998</c:v>
                </c:pt>
                <c:pt idx="6">
                  <c:v>16.489999999999998</c:v>
                </c:pt>
                <c:pt idx="7">
                  <c:v>15.88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B39-42AE-BB66-24E8BF13D2E9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Data!$B$26:$J$26</c:f>
              <c:numCache>
                <c:formatCode>0.00</c:formatCode>
                <c:ptCount val="9"/>
                <c:pt idx="0">
                  <c:v>93.12</c:v>
                </c:pt>
                <c:pt idx="1">
                  <c:v>93.32</c:v>
                </c:pt>
                <c:pt idx="2">
                  <c:v>95.65</c:v>
                </c:pt>
                <c:pt idx="3">
                  <c:v>96.81</c:v>
                </c:pt>
                <c:pt idx="4">
                  <c:v>95.09</c:v>
                </c:pt>
                <c:pt idx="5">
                  <c:v>90.71</c:v>
                </c:pt>
                <c:pt idx="6">
                  <c:v>91.66</c:v>
                </c:pt>
                <c:pt idx="7">
                  <c:v>92.82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B39-42AE-BB66-24E8BF13D2E9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Data!$B$27:$J$27</c:f>
              <c:numCache>
                <c:formatCode>0.00</c:formatCode>
                <c:ptCount val="9"/>
                <c:pt idx="0">
                  <c:v>7.31</c:v>
                </c:pt>
                <c:pt idx="1">
                  <c:v>7.04</c:v>
                </c:pt>
                <c:pt idx="2">
                  <c:v>5.81</c:v>
                </c:pt>
                <c:pt idx="3">
                  <c:v>6.97</c:v>
                </c:pt>
                <c:pt idx="4">
                  <c:v>6.63</c:v>
                </c:pt>
                <c:pt idx="5">
                  <c:v>6.84</c:v>
                </c:pt>
                <c:pt idx="6">
                  <c:v>7.64</c:v>
                </c:pt>
                <c:pt idx="7">
                  <c:v>7.47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B39-42AE-BB66-24E8BF13D2E9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Data!$B$28:$J$28</c:f>
              <c:numCache>
                <c:formatCode>0.00</c:formatCode>
                <c:ptCount val="9"/>
                <c:pt idx="0">
                  <c:v>49.88</c:v>
                </c:pt>
                <c:pt idx="1">
                  <c:v>52.51</c:v>
                </c:pt>
                <c:pt idx="2">
                  <c:v>53.01</c:v>
                </c:pt>
                <c:pt idx="3">
                  <c:v>52.4</c:v>
                </c:pt>
                <c:pt idx="4">
                  <c:v>52.45</c:v>
                </c:pt>
                <c:pt idx="5">
                  <c:v>51.96</c:v>
                </c:pt>
                <c:pt idx="6">
                  <c:v>53.94</c:v>
                </c:pt>
                <c:pt idx="7">
                  <c:v>54.12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B39-42AE-BB66-24E8BF13D2E9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Data!$B$29:$J$29</c:f>
              <c:numCache>
                <c:formatCode>0.00</c:formatCode>
                <c:ptCount val="9"/>
                <c:pt idx="0">
                  <c:v>3.17</c:v>
                </c:pt>
                <c:pt idx="1">
                  <c:v>3.23</c:v>
                </c:pt>
                <c:pt idx="2">
                  <c:v>3.18</c:v>
                </c:pt>
                <c:pt idx="3">
                  <c:v>3.1</c:v>
                </c:pt>
                <c:pt idx="4">
                  <c:v>3.21</c:v>
                </c:pt>
                <c:pt idx="5">
                  <c:v>3.11</c:v>
                </c:pt>
                <c:pt idx="6">
                  <c:v>3.15</c:v>
                </c:pt>
                <c:pt idx="7">
                  <c:v>2.73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B39-42AE-BB66-24E8BF13D2E9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Data!$B$30:$J$30</c:f>
              <c:numCache>
                <c:formatCode>0.00</c:formatCode>
                <c:ptCount val="9"/>
                <c:pt idx="0">
                  <c:v>20.420000000000002</c:v>
                </c:pt>
                <c:pt idx="1">
                  <c:v>20.309999999999999</c:v>
                </c:pt>
                <c:pt idx="2">
                  <c:v>21.41</c:v>
                </c:pt>
                <c:pt idx="3">
                  <c:v>21.21</c:v>
                </c:pt>
                <c:pt idx="4">
                  <c:v>20.57</c:v>
                </c:pt>
                <c:pt idx="5">
                  <c:v>20.86</c:v>
                </c:pt>
                <c:pt idx="6">
                  <c:v>20.7</c:v>
                </c:pt>
                <c:pt idx="7">
                  <c:v>20.28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B39-42AE-BB66-24E8BF13D2E9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Data!$B$31:$J$31</c:f>
              <c:numCache>
                <c:formatCode>0.00</c:formatCode>
                <c:ptCount val="9"/>
                <c:pt idx="0">
                  <c:v>119.29</c:v>
                </c:pt>
                <c:pt idx="1">
                  <c:v>116.25</c:v>
                </c:pt>
                <c:pt idx="2">
                  <c:v>122.41</c:v>
                </c:pt>
                <c:pt idx="3">
                  <c:v>122.76</c:v>
                </c:pt>
                <c:pt idx="4">
                  <c:v>120.49</c:v>
                </c:pt>
                <c:pt idx="5">
                  <c:v>123.03</c:v>
                </c:pt>
                <c:pt idx="6">
                  <c:v>121.76</c:v>
                </c:pt>
                <c:pt idx="7">
                  <c:v>128.38999999999999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B39-42AE-BB66-24E8BF13D2E9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Data!$B$32:$J$32</c:f>
              <c:numCache>
                <c:formatCode>0.00</c:formatCode>
                <c:ptCount val="9"/>
                <c:pt idx="0">
                  <c:v>4.74</c:v>
                </c:pt>
                <c:pt idx="1">
                  <c:v>5.1100000000000003</c:v>
                </c:pt>
                <c:pt idx="2">
                  <c:v>4.82</c:v>
                </c:pt>
                <c:pt idx="3">
                  <c:v>4.66</c:v>
                </c:pt>
                <c:pt idx="4">
                  <c:v>5.14</c:v>
                </c:pt>
                <c:pt idx="5">
                  <c:v>5</c:v>
                </c:pt>
                <c:pt idx="6">
                  <c:v>5.0599999999999996</c:v>
                </c:pt>
                <c:pt idx="7">
                  <c:v>5.42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B39-42AE-BB66-24E8BF13D2E9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Data!$B$33:$J$33</c:f>
              <c:numCache>
                <c:formatCode>0.00</c:formatCode>
                <c:ptCount val="9"/>
                <c:pt idx="0">
                  <c:v>5.93</c:v>
                </c:pt>
                <c:pt idx="1">
                  <c:v>6.4</c:v>
                </c:pt>
                <c:pt idx="2">
                  <c:v>6.28</c:v>
                </c:pt>
                <c:pt idx="3">
                  <c:v>6.54</c:v>
                </c:pt>
                <c:pt idx="4">
                  <c:v>6.32</c:v>
                </c:pt>
                <c:pt idx="5">
                  <c:v>6.23</c:v>
                </c:pt>
                <c:pt idx="6">
                  <c:v>6.34</c:v>
                </c:pt>
                <c:pt idx="7">
                  <c:v>6.23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B39-42AE-BB66-24E8BF13D2E9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Data!$B$34:$J$34</c:f>
              <c:numCache>
                <c:formatCode>0.00</c:formatCode>
                <c:ptCount val="9"/>
                <c:pt idx="0">
                  <c:v>3.55</c:v>
                </c:pt>
                <c:pt idx="1">
                  <c:v>3.8</c:v>
                </c:pt>
                <c:pt idx="2">
                  <c:v>3.79</c:v>
                </c:pt>
                <c:pt idx="3">
                  <c:v>3.7</c:v>
                </c:pt>
                <c:pt idx="4">
                  <c:v>3.81</c:v>
                </c:pt>
                <c:pt idx="5">
                  <c:v>3.62</c:v>
                </c:pt>
                <c:pt idx="6">
                  <c:v>3.78</c:v>
                </c:pt>
                <c:pt idx="7">
                  <c:v>3.67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B39-42AE-BB66-24E8BF13D2E9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Data!$B$35:$J$35</c:f>
              <c:numCache>
                <c:formatCode>0.00</c:formatCode>
                <c:ptCount val="9"/>
                <c:pt idx="0">
                  <c:v>9.92</c:v>
                </c:pt>
                <c:pt idx="1">
                  <c:v>10.01</c:v>
                </c:pt>
                <c:pt idx="2">
                  <c:v>9.59</c:v>
                </c:pt>
                <c:pt idx="3">
                  <c:v>10.029999999999999</c:v>
                </c:pt>
                <c:pt idx="4">
                  <c:v>10.14</c:v>
                </c:pt>
                <c:pt idx="5">
                  <c:v>10.1</c:v>
                </c:pt>
                <c:pt idx="6">
                  <c:v>10.039999999999999</c:v>
                </c:pt>
                <c:pt idx="7">
                  <c:v>10.17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B39-42AE-BB66-24E8BF13D2E9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Data!$B$36:$J$36</c:f>
              <c:numCache>
                <c:formatCode>0.00</c:formatCode>
                <c:ptCount val="9"/>
                <c:pt idx="0">
                  <c:v>1.48</c:v>
                </c:pt>
                <c:pt idx="1">
                  <c:v>1.68</c:v>
                </c:pt>
                <c:pt idx="2">
                  <c:v>1.63</c:v>
                </c:pt>
                <c:pt idx="3">
                  <c:v>1.75</c:v>
                </c:pt>
                <c:pt idx="4">
                  <c:v>1.88</c:v>
                </c:pt>
                <c:pt idx="5">
                  <c:v>1.86</c:v>
                </c:pt>
                <c:pt idx="6">
                  <c:v>1.83</c:v>
                </c:pt>
                <c:pt idx="7">
                  <c:v>1.77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B39-42AE-BB66-24E8BF13D2E9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Data!$B$37:$J$37</c:f>
              <c:numCache>
                <c:formatCode>0.00</c:formatCode>
                <c:ptCount val="9"/>
                <c:pt idx="0">
                  <c:v>34.22</c:v>
                </c:pt>
                <c:pt idx="1">
                  <c:v>33.89</c:v>
                </c:pt>
                <c:pt idx="2">
                  <c:v>34.46</c:v>
                </c:pt>
                <c:pt idx="3">
                  <c:v>34.159999999999997</c:v>
                </c:pt>
                <c:pt idx="4">
                  <c:v>33.4</c:v>
                </c:pt>
                <c:pt idx="5">
                  <c:v>32.9</c:v>
                </c:pt>
                <c:pt idx="6">
                  <c:v>32.03</c:v>
                </c:pt>
                <c:pt idx="7">
                  <c:v>33.090000000000003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B39-42AE-BB66-24E8BF13D2E9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B39-42AE-BB66-24E8BF13D2E9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B39-42AE-BB66-24E8BF13D2E9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B39-42AE-BB66-24E8BF13D2E9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B39-42AE-BB66-24E8BF13D2E9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B39-42AE-BB66-24E8BF13D2E9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B39-42AE-BB66-24E8BF13D2E9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B39-42AE-BB66-24E8BF13D2E9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B39-42AE-BB66-24E8BF13D2E9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B39-42AE-BB66-24E8BF13D2E9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B39-42AE-BB66-24E8BF13D2E9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B39-42AE-BB66-24E8BF13D2E9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B39-42AE-BB66-24E8BF13D2E9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B39-42AE-BB66-24E8BF13D2E9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B39-42AE-BB66-24E8BF13D2E9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B39-42AE-BB66-24E8BF13D2E9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B39-42AE-BB66-24E8BF13D2E9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B39-42AE-BB66-24E8BF13D2E9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B39-42AE-BB66-24E8BF13D2E9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B39-42AE-BB66-24E8BF13D2E9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B39-42AE-BB66-24E8BF13D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150008"/>
        <c:axId val="249669360"/>
      </c:scatterChart>
      <c:valAx>
        <c:axId val="308150008"/>
        <c:scaling>
          <c:orientation val="minMax"/>
          <c:max val="17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9360"/>
        <c:crosses val="autoZero"/>
        <c:crossBetween val="midCat"/>
      </c:valAx>
      <c:valAx>
        <c:axId val="249669360"/>
        <c:scaling>
          <c:orientation val="minMax"/>
          <c:max val="1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8150008"/>
        <c:crosses val="autoZero"/>
        <c:crossBetween val="midCat"/>
        <c:majorUnit val="50"/>
        <c:minorUnit val="10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97.1875</c:v>
                </c:pt>
                <c:pt idx="2">
                  <c:v>104.6875</c:v>
                </c:pt>
                <c:pt idx="3">
                  <c:v>103.90625</c:v>
                </c:pt>
                <c:pt idx="4">
                  <c:v>102.49999999999999</c:v>
                </c:pt>
                <c:pt idx="5">
                  <c:v>99.0625</c:v>
                </c:pt>
                <c:pt idx="6">
                  <c:v>100.15624999999999</c:v>
                </c:pt>
                <c:pt idx="7">
                  <c:v>99.6875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02-4A4F-B2E4-80F976CF6406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103.0571690614491</c:v>
                </c:pt>
                <c:pt idx="2">
                  <c:v>100.3362885967594</c:v>
                </c:pt>
                <c:pt idx="3">
                  <c:v>103.80617548150413</c:v>
                </c:pt>
                <c:pt idx="4">
                  <c:v>103.48517273005197</c:v>
                </c:pt>
                <c:pt idx="5">
                  <c:v>103.85203301742585</c:v>
                </c:pt>
                <c:pt idx="6">
                  <c:v>106.64934270865179</c:v>
                </c:pt>
                <c:pt idx="7">
                  <c:v>102.2164475695506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02-4A4F-B2E4-80F976CF6406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110.13916500994034</c:v>
                </c:pt>
                <c:pt idx="2">
                  <c:v>101.98807157057655</c:v>
                </c:pt>
                <c:pt idx="3">
                  <c:v>104.17495029821073</c:v>
                </c:pt>
                <c:pt idx="4">
                  <c:v>107.15705765407553</c:v>
                </c:pt>
                <c:pt idx="5">
                  <c:v>107.95228628230615</c:v>
                </c:pt>
                <c:pt idx="6">
                  <c:v>104.97017892644136</c:v>
                </c:pt>
                <c:pt idx="7">
                  <c:v>106.95825049701789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02-4A4F-B2E4-80F976CF6406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102.36363636363637</c:v>
                </c:pt>
                <c:pt idx="2">
                  <c:v>103.09090909090909</c:v>
                </c:pt>
                <c:pt idx="3">
                  <c:v>102.54545454545453</c:v>
                </c:pt>
                <c:pt idx="4">
                  <c:v>101.45454545454547</c:v>
                </c:pt>
                <c:pt idx="5">
                  <c:v>98.36363636363636</c:v>
                </c:pt>
                <c:pt idx="6">
                  <c:v>104.72727272727272</c:v>
                </c:pt>
                <c:pt idx="7">
                  <c:v>101.09090909090908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02-4A4F-B2E4-80F976CF6406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115.60283687943263</c:v>
                </c:pt>
                <c:pt idx="2">
                  <c:v>106.02836879432624</c:v>
                </c:pt>
                <c:pt idx="3">
                  <c:v>104.6099290780142</c:v>
                </c:pt>
                <c:pt idx="4">
                  <c:v>99.290780141843967</c:v>
                </c:pt>
                <c:pt idx="5">
                  <c:v>104.25531914893618</c:v>
                </c:pt>
                <c:pt idx="6">
                  <c:v>102.48226950354611</c:v>
                </c:pt>
                <c:pt idx="7">
                  <c:v>98.581560283687935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02-4A4F-B2E4-80F976CF6406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100.76045627376426</c:v>
                </c:pt>
                <c:pt idx="2">
                  <c:v>111.02661596958174</c:v>
                </c:pt>
                <c:pt idx="3">
                  <c:v>101.33079847908746</c:v>
                </c:pt>
                <c:pt idx="4">
                  <c:v>103.04182509505704</c:v>
                </c:pt>
                <c:pt idx="5">
                  <c:v>100.57034220532319</c:v>
                </c:pt>
                <c:pt idx="6">
                  <c:v>104.18250950570342</c:v>
                </c:pt>
                <c:pt idx="7">
                  <c:v>96.197718631178702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02-4A4F-B2E4-80F976CF6406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91.65995165189365</c:v>
                </c:pt>
                <c:pt idx="2">
                  <c:v>97.206553854418488</c:v>
                </c:pt>
                <c:pt idx="3">
                  <c:v>96.360461993016386</c:v>
                </c:pt>
                <c:pt idx="4">
                  <c:v>97.300564061240948</c:v>
                </c:pt>
                <c:pt idx="5">
                  <c:v>94.627988181573997</c:v>
                </c:pt>
                <c:pt idx="6">
                  <c:v>96.790222938490473</c:v>
                </c:pt>
                <c:pt idx="7">
                  <c:v>99.086757990867596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02-4A4F-B2E4-80F976CF6406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95.618305744888033</c:v>
                </c:pt>
                <c:pt idx="2">
                  <c:v>97.370983446932811</c:v>
                </c:pt>
                <c:pt idx="3">
                  <c:v>95.715676728334969</c:v>
                </c:pt>
                <c:pt idx="4">
                  <c:v>95.910418695228827</c:v>
                </c:pt>
                <c:pt idx="5">
                  <c:v>99.805258033106142</c:v>
                </c:pt>
                <c:pt idx="6">
                  <c:v>96.007789678675749</c:v>
                </c:pt>
                <c:pt idx="7">
                  <c:v>99.318403115871462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02-4A4F-B2E4-80F976CF6406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108.3427922814983</c:v>
                </c:pt>
                <c:pt idx="2">
                  <c:v>110.4143019296254</c:v>
                </c:pt>
                <c:pt idx="3">
                  <c:v>109.86095346197504</c:v>
                </c:pt>
                <c:pt idx="4">
                  <c:v>107.36379114642452</c:v>
                </c:pt>
                <c:pt idx="5">
                  <c:v>110.25822928490349</c:v>
                </c:pt>
                <c:pt idx="6">
                  <c:v>109.52043132803631</c:v>
                </c:pt>
                <c:pt idx="7">
                  <c:v>112.38649262202041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F02-4A4F-B2E4-80F976CF6406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106.64746052069995</c:v>
                </c:pt>
                <c:pt idx="2">
                  <c:v>102.12334613743064</c:v>
                </c:pt>
                <c:pt idx="3">
                  <c:v>111.74775928297056</c:v>
                </c:pt>
                <c:pt idx="4">
                  <c:v>108.39735381988905</c:v>
                </c:pt>
                <c:pt idx="5">
                  <c:v>109.84848484848486</c:v>
                </c:pt>
                <c:pt idx="6">
                  <c:v>101.5044814340589</c:v>
                </c:pt>
                <c:pt idx="7">
                  <c:v>113.46564233888179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F02-4A4F-B2E4-80F976CF6406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112.45283018867924</c:v>
                </c:pt>
                <c:pt idx="2">
                  <c:v>109.43396226415094</c:v>
                </c:pt>
                <c:pt idx="3">
                  <c:v>115.28301886792454</c:v>
                </c:pt>
                <c:pt idx="4">
                  <c:v>112.26415094339623</c:v>
                </c:pt>
                <c:pt idx="5">
                  <c:v>114.15094339622642</c:v>
                </c:pt>
                <c:pt idx="6">
                  <c:v>114.33962264150944</c:v>
                </c:pt>
                <c:pt idx="7">
                  <c:v>107.73584905660378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F02-4A4F-B2E4-80F976CF6406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95.674740484429066</c:v>
                </c:pt>
                <c:pt idx="2">
                  <c:v>96.885813148788912</c:v>
                </c:pt>
                <c:pt idx="3">
                  <c:v>98.096885813148788</c:v>
                </c:pt>
                <c:pt idx="4">
                  <c:v>94.636678200692032</c:v>
                </c:pt>
                <c:pt idx="5">
                  <c:v>97.577854671280264</c:v>
                </c:pt>
                <c:pt idx="6">
                  <c:v>102.07612456747405</c:v>
                </c:pt>
                <c:pt idx="7">
                  <c:v>96.193771626297561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F02-4A4F-B2E4-80F976CF6406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103.37837837837837</c:v>
                </c:pt>
                <c:pt idx="2">
                  <c:v>108.78378378378379</c:v>
                </c:pt>
                <c:pt idx="3">
                  <c:v>102.70270270270269</c:v>
                </c:pt>
                <c:pt idx="4">
                  <c:v>103.04054054054052</c:v>
                </c:pt>
                <c:pt idx="5">
                  <c:v>96.959459459459467</c:v>
                </c:pt>
                <c:pt idx="6">
                  <c:v>99.324324324324323</c:v>
                </c:pt>
                <c:pt idx="7">
                  <c:v>93.581081081081081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F02-4A4F-B2E4-80F976CF6406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104.33516661274669</c:v>
                </c:pt>
                <c:pt idx="2">
                  <c:v>102.90089507171358</c:v>
                </c:pt>
                <c:pt idx="3">
                  <c:v>105.48905424350264</c:v>
                </c:pt>
                <c:pt idx="4">
                  <c:v>103.80675078183974</c:v>
                </c:pt>
                <c:pt idx="5">
                  <c:v>105.58611021244472</c:v>
                </c:pt>
                <c:pt idx="6">
                  <c:v>107.02038175347784</c:v>
                </c:pt>
                <c:pt idx="7">
                  <c:v>102.38326323735576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F02-4A4F-B2E4-80F976CF6406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100.66555740432612</c:v>
                </c:pt>
                <c:pt idx="2">
                  <c:v>105.9900166389351</c:v>
                </c:pt>
                <c:pt idx="3">
                  <c:v>98.835274542429303</c:v>
                </c:pt>
                <c:pt idx="4">
                  <c:v>104.3261231281198</c:v>
                </c:pt>
                <c:pt idx="5">
                  <c:v>102.32945091514145</c:v>
                </c:pt>
                <c:pt idx="6">
                  <c:v>103.49417637271215</c:v>
                </c:pt>
                <c:pt idx="7">
                  <c:v>105.15806988352747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F02-4A4F-B2E4-80F976CF6406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100</c:v>
                </c:pt>
                <c:pt idx="1">
                  <c:v>106.89655172413795</c:v>
                </c:pt>
                <c:pt idx="2">
                  <c:v>106.26959247648904</c:v>
                </c:pt>
                <c:pt idx="3">
                  <c:v>105.64263322884014</c:v>
                </c:pt>
                <c:pt idx="4">
                  <c:v>99.686520376175565</c:v>
                </c:pt>
                <c:pt idx="5">
                  <c:v>107.21003134796238</c:v>
                </c:pt>
                <c:pt idx="6">
                  <c:v>102.19435736677116</c:v>
                </c:pt>
                <c:pt idx="7">
                  <c:v>102.19435736677116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F02-4A4F-B2E4-80F976CF6406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100</c:v>
                </c:pt>
                <c:pt idx="1">
                  <c:v>103.93374741200827</c:v>
                </c:pt>
                <c:pt idx="2">
                  <c:v>104.55486542443064</c:v>
                </c:pt>
                <c:pt idx="3">
                  <c:v>102.27743271221532</c:v>
                </c:pt>
                <c:pt idx="4">
                  <c:v>107.24637681159419</c:v>
                </c:pt>
                <c:pt idx="5">
                  <c:v>105.59006211180125</c:v>
                </c:pt>
                <c:pt idx="6">
                  <c:v>100</c:v>
                </c:pt>
                <c:pt idx="7">
                  <c:v>106.83229813664596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0F02-4A4F-B2E4-80F976CF6406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100</c:v>
                </c:pt>
                <c:pt idx="1">
                  <c:v>98.264104153750779</c:v>
                </c:pt>
                <c:pt idx="2">
                  <c:v>100.06199628022318</c:v>
                </c:pt>
                <c:pt idx="3">
                  <c:v>97.954122752634859</c:v>
                </c:pt>
                <c:pt idx="4">
                  <c:v>102.72783632982021</c:v>
                </c:pt>
                <c:pt idx="5">
                  <c:v>100.68195908245505</c:v>
                </c:pt>
                <c:pt idx="6">
                  <c:v>102.23186608803472</c:v>
                </c:pt>
                <c:pt idx="7">
                  <c:v>98.450092994420345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0F02-4A4F-B2E4-80F976CF6406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100</c:v>
                </c:pt>
                <c:pt idx="1">
                  <c:v>100.21477663230239</c:v>
                </c:pt>
                <c:pt idx="2">
                  <c:v>102.71692439862544</c:v>
                </c:pt>
                <c:pt idx="3">
                  <c:v>103.96262886597938</c:v>
                </c:pt>
                <c:pt idx="4">
                  <c:v>102.1155498281787</c:v>
                </c:pt>
                <c:pt idx="5">
                  <c:v>97.411941580756007</c:v>
                </c:pt>
                <c:pt idx="6">
                  <c:v>98.432130584192436</c:v>
                </c:pt>
                <c:pt idx="7">
                  <c:v>99.677835051546381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0F02-4A4F-B2E4-80F976CF6406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100</c:v>
                </c:pt>
                <c:pt idx="1">
                  <c:v>96.306429548563628</c:v>
                </c:pt>
                <c:pt idx="2">
                  <c:v>79.480164158686733</c:v>
                </c:pt>
                <c:pt idx="3">
                  <c:v>95.348837209302332</c:v>
                </c:pt>
                <c:pt idx="4">
                  <c:v>90.697674418604663</c:v>
                </c:pt>
                <c:pt idx="5">
                  <c:v>93.57045143638851</c:v>
                </c:pt>
                <c:pt idx="6">
                  <c:v>104.51436388508893</c:v>
                </c:pt>
                <c:pt idx="7">
                  <c:v>102.18878248974008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0F02-4A4F-B2E4-80F976CF6406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100</c:v>
                </c:pt>
                <c:pt idx="1">
                  <c:v>105.27265437048916</c:v>
                </c:pt>
                <c:pt idx="2">
                  <c:v>106.27506014434643</c:v>
                </c:pt>
                <c:pt idx="3">
                  <c:v>105.05212510024057</c:v>
                </c:pt>
                <c:pt idx="4">
                  <c:v>105.15236567762631</c:v>
                </c:pt>
                <c:pt idx="5">
                  <c:v>104.17000801924618</c:v>
                </c:pt>
                <c:pt idx="6">
                  <c:v>108.13953488372093</c:v>
                </c:pt>
                <c:pt idx="7">
                  <c:v>108.50040096230953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0F02-4A4F-B2E4-80F976CF6406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100</c:v>
                </c:pt>
                <c:pt idx="1">
                  <c:v>101.89274447949528</c:v>
                </c:pt>
                <c:pt idx="2">
                  <c:v>100.31545741324921</c:v>
                </c:pt>
                <c:pt idx="3">
                  <c:v>97.791798107255516</c:v>
                </c:pt>
                <c:pt idx="4">
                  <c:v>101.26182965299684</c:v>
                </c:pt>
                <c:pt idx="5">
                  <c:v>98.107255520504737</c:v>
                </c:pt>
                <c:pt idx="6">
                  <c:v>99.369085173501588</c:v>
                </c:pt>
                <c:pt idx="7">
                  <c:v>86.119873817034701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0F02-4A4F-B2E4-80F976CF6406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100</c:v>
                </c:pt>
                <c:pt idx="1">
                  <c:v>99.461312438785484</c:v>
                </c:pt>
                <c:pt idx="2">
                  <c:v>104.84818805093046</c:v>
                </c:pt>
                <c:pt idx="3">
                  <c:v>103.86875612144955</c:v>
                </c:pt>
                <c:pt idx="4">
                  <c:v>100.73457394711068</c:v>
                </c:pt>
                <c:pt idx="5">
                  <c:v>102.15475024485796</c:v>
                </c:pt>
                <c:pt idx="6">
                  <c:v>101.37120470127326</c:v>
                </c:pt>
                <c:pt idx="7">
                  <c:v>99.314397649363357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0F02-4A4F-B2E4-80F976CF6406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100</c:v>
                </c:pt>
                <c:pt idx="1">
                  <c:v>97.451588565680268</c:v>
                </c:pt>
                <c:pt idx="2">
                  <c:v>102.61547489311759</c:v>
                </c:pt>
                <c:pt idx="3">
                  <c:v>102.90887752535838</c:v>
                </c:pt>
                <c:pt idx="4">
                  <c:v>101.0059518819683</c:v>
                </c:pt>
                <c:pt idx="5">
                  <c:v>103.13521669880123</c:v>
                </c:pt>
                <c:pt idx="6">
                  <c:v>102.07058429038479</c:v>
                </c:pt>
                <c:pt idx="7">
                  <c:v>107.62846843825969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0F02-4A4F-B2E4-80F976CF6406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100</c:v>
                </c:pt>
                <c:pt idx="1">
                  <c:v>107.80590717299579</c:v>
                </c:pt>
                <c:pt idx="2">
                  <c:v>101.68776371308017</c:v>
                </c:pt>
                <c:pt idx="3">
                  <c:v>98.312236286919827</c:v>
                </c:pt>
                <c:pt idx="4">
                  <c:v>108.43881856540082</c:v>
                </c:pt>
                <c:pt idx="5">
                  <c:v>105.48523206751055</c:v>
                </c:pt>
                <c:pt idx="6">
                  <c:v>106.75105485232066</c:v>
                </c:pt>
                <c:pt idx="7">
                  <c:v>114.34599156118144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0F02-4A4F-B2E4-80F976CF6406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100</c:v>
                </c:pt>
                <c:pt idx="1">
                  <c:v>107.9258010118044</c:v>
                </c:pt>
                <c:pt idx="2">
                  <c:v>105.90219224283305</c:v>
                </c:pt>
                <c:pt idx="3">
                  <c:v>110.28667790893761</c:v>
                </c:pt>
                <c:pt idx="4">
                  <c:v>106.57672849915684</c:v>
                </c:pt>
                <c:pt idx="5">
                  <c:v>105.05902192242836</c:v>
                </c:pt>
                <c:pt idx="6">
                  <c:v>106.91399662731872</c:v>
                </c:pt>
                <c:pt idx="7">
                  <c:v>105.05902192242836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0F02-4A4F-B2E4-80F976CF6406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100</c:v>
                </c:pt>
                <c:pt idx="1">
                  <c:v>107.04225352112675</c:v>
                </c:pt>
                <c:pt idx="2">
                  <c:v>106.76056338028171</c:v>
                </c:pt>
                <c:pt idx="3">
                  <c:v>104.22535211267608</c:v>
                </c:pt>
                <c:pt idx="4">
                  <c:v>107.32394366197184</c:v>
                </c:pt>
                <c:pt idx="5">
                  <c:v>101.97183098591549</c:v>
                </c:pt>
                <c:pt idx="6">
                  <c:v>106.47887323943661</c:v>
                </c:pt>
                <c:pt idx="7">
                  <c:v>103.38028169014083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0F02-4A4F-B2E4-80F976CF6406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100</c:v>
                </c:pt>
                <c:pt idx="1">
                  <c:v>100.90725806451613</c:v>
                </c:pt>
                <c:pt idx="2">
                  <c:v>96.673387096774192</c:v>
                </c:pt>
                <c:pt idx="3">
                  <c:v>101.10887096774192</c:v>
                </c:pt>
                <c:pt idx="4">
                  <c:v>102.21774193548387</c:v>
                </c:pt>
                <c:pt idx="5">
                  <c:v>101.81451612903226</c:v>
                </c:pt>
                <c:pt idx="6">
                  <c:v>101.20967741935483</c:v>
                </c:pt>
                <c:pt idx="7">
                  <c:v>102.52016129032258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F02-4A4F-B2E4-80F976CF6406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100</c:v>
                </c:pt>
                <c:pt idx="1">
                  <c:v>113.51351351351352</c:v>
                </c:pt>
                <c:pt idx="2">
                  <c:v>110.13513513513513</c:v>
                </c:pt>
                <c:pt idx="3">
                  <c:v>118.24324324324324</c:v>
                </c:pt>
                <c:pt idx="4">
                  <c:v>127.02702702702702</c:v>
                </c:pt>
                <c:pt idx="5">
                  <c:v>125.67567567567568</c:v>
                </c:pt>
                <c:pt idx="6">
                  <c:v>123.64864864864866</c:v>
                </c:pt>
                <c:pt idx="7">
                  <c:v>119.59459459459461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0F02-4A4F-B2E4-80F976CF6406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100</c:v>
                </c:pt>
                <c:pt idx="1">
                  <c:v>99.035651665692583</c:v>
                </c:pt>
                <c:pt idx="2">
                  <c:v>100.70134424313268</c:v>
                </c:pt>
                <c:pt idx="3">
                  <c:v>99.824663939216833</c:v>
                </c:pt>
                <c:pt idx="4">
                  <c:v>97.603740502630046</c:v>
                </c:pt>
                <c:pt idx="5">
                  <c:v>96.142606662770319</c:v>
                </c:pt>
                <c:pt idx="6">
                  <c:v>93.600233781414389</c:v>
                </c:pt>
                <c:pt idx="7">
                  <c:v>96.697837521917023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0F02-4A4F-B2E4-80F976CF6406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0F02-4A4F-B2E4-80F976CF6406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0F02-4A4F-B2E4-80F976CF6406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0F02-4A4F-B2E4-80F976CF6406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0F02-4A4F-B2E4-80F976CF6406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0F02-4A4F-B2E4-80F976CF6406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0F02-4A4F-B2E4-80F976CF6406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0F02-4A4F-B2E4-80F976CF6406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0F02-4A4F-B2E4-80F976CF6406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0F02-4A4F-B2E4-80F976CF6406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0F02-4A4F-B2E4-80F976CF6406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0F02-4A4F-B2E4-80F976CF6406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0F02-4A4F-B2E4-80F976CF6406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0F02-4A4F-B2E4-80F976CF6406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0F02-4A4F-B2E4-80F976CF6406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0F02-4A4F-B2E4-80F976CF6406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0F02-4A4F-B2E4-80F976CF6406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0F02-4A4F-B2E4-80F976CF6406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0F02-4A4F-B2E4-80F976CF6406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0F02-4A4F-B2E4-80F976CF6406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0F02-4A4F-B2E4-80F976CF6406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1.783849424107196</c:v>
                  </c:pt>
                  <c:pt idx="2">
                    <c:v>1.8608552301250614</c:v>
                  </c:pt>
                  <c:pt idx="3">
                    <c:v>1.6997162589247563</c:v>
                  </c:pt>
                  <c:pt idx="4">
                    <c:v>1.9811296185981302</c:v>
                  </c:pt>
                  <c:pt idx="5">
                    <c:v>1.9927582666150963</c:v>
                  </c:pt>
                  <c:pt idx="6">
                    <c:v>1.7697927477565292</c:v>
                  </c:pt>
                  <c:pt idx="7">
                    <c:v>2.1021622910967923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1.783849424107196</c:v>
                  </c:pt>
                  <c:pt idx="2">
                    <c:v>1.8608552301250614</c:v>
                  </c:pt>
                  <c:pt idx="3">
                    <c:v>1.6997162589247563</c:v>
                  </c:pt>
                  <c:pt idx="4">
                    <c:v>1.9811296185981302</c:v>
                  </c:pt>
                  <c:pt idx="5">
                    <c:v>1.9927582666150963</c:v>
                  </c:pt>
                  <c:pt idx="6">
                    <c:v>1.7697927477565292</c:v>
                  </c:pt>
                  <c:pt idx="7">
                    <c:v>2.1021622910967923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103.12700803768749</c:v>
                </c:pt>
                <c:pt idx="2">
                  <c:v>102.90885064497557</c:v>
                </c:pt>
                <c:pt idx="3">
                  <c:v>103.3757867200096</c:v>
                </c:pt>
                <c:pt idx="4">
                  <c:v>103.4597477169564</c:v>
                </c:pt>
                <c:pt idx="5">
                  <c:v>103.11268185021181</c:v>
                </c:pt>
                <c:pt idx="6">
                  <c:v>103.67236633172789</c:v>
                </c:pt>
                <c:pt idx="7">
                  <c:v>102.88487041705091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0F02-4A4F-B2E4-80F976CF6406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87.9</c:v>
                </c:pt>
                <c:pt idx="1">
                  <c:v>87.9</c:v>
                </c:pt>
                <c:pt idx="2">
                  <c:v>87.9</c:v>
                </c:pt>
                <c:pt idx="3">
                  <c:v>87.9</c:v>
                </c:pt>
                <c:pt idx="4">
                  <c:v>87.9</c:v>
                </c:pt>
                <c:pt idx="5">
                  <c:v>87.9</c:v>
                </c:pt>
                <c:pt idx="6">
                  <c:v>87.9</c:v>
                </c:pt>
                <c:pt idx="7">
                  <c:v>87.9</c:v>
                </c:pt>
                <c:pt idx="8">
                  <c:v>87.9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0F02-4A4F-B2E4-80F976CF6406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112.1</c:v>
                </c:pt>
                <c:pt idx="1">
                  <c:v>112.1</c:v>
                </c:pt>
                <c:pt idx="2">
                  <c:v>112.1</c:v>
                </c:pt>
                <c:pt idx="3">
                  <c:v>112.1</c:v>
                </c:pt>
                <c:pt idx="4">
                  <c:v>112.1</c:v>
                </c:pt>
                <c:pt idx="5">
                  <c:v>112.1</c:v>
                </c:pt>
                <c:pt idx="6">
                  <c:v>112.1</c:v>
                </c:pt>
                <c:pt idx="7">
                  <c:v>112.1</c:v>
                </c:pt>
                <c:pt idx="8">
                  <c:v>112.1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0F02-4A4F-B2E4-80F976CF6406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78.8</c:v>
                </c:pt>
                <c:pt idx="1">
                  <c:v>78.8</c:v>
                </c:pt>
                <c:pt idx="2">
                  <c:v>78.8</c:v>
                </c:pt>
                <c:pt idx="3">
                  <c:v>78.8</c:v>
                </c:pt>
                <c:pt idx="4">
                  <c:v>78.8</c:v>
                </c:pt>
                <c:pt idx="5">
                  <c:v>78.8</c:v>
                </c:pt>
                <c:pt idx="6">
                  <c:v>78.8</c:v>
                </c:pt>
                <c:pt idx="7">
                  <c:v>78.8</c:v>
                </c:pt>
                <c:pt idx="8">
                  <c:v>78.8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0F02-4A4F-B2E4-80F976CF6406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121.2</c:v>
                </c:pt>
                <c:pt idx="1">
                  <c:v>121.2</c:v>
                </c:pt>
                <c:pt idx="2">
                  <c:v>121.2</c:v>
                </c:pt>
                <c:pt idx="3">
                  <c:v>121.2</c:v>
                </c:pt>
                <c:pt idx="4">
                  <c:v>121.2</c:v>
                </c:pt>
                <c:pt idx="5">
                  <c:v>121.2</c:v>
                </c:pt>
                <c:pt idx="6">
                  <c:v>121.2</c:v>
                </c:pt>
                <c:pt idx="7">
                  <c:v>121.2</c:v>
                </c:pt>
                <c:pt idx="8">
                  <c:v>121.2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0F02-4A4F-B2E4-80F976CF6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65440"/>
        <c:axId val="249665832"/>
      </c:scatterChart>
      <c:valAx>
        <c:axId val="249665440"/>
        <c:scaling>
          <c:orientation val="minMax"/>
          <c:max val="18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832"/>
        <c:crosses val="autoZero"/>
        <c:crossBetween val="midCat"/>
      </c:valAx>
      <c:valAx>
        <c:axId val="2496658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4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workbookViewId="0">
      <selection activeCell="D12" sqref="D12:I12"/>
    </sheetView>
  </sheetViews>
  <sheetFormatPr baseColWidth="10" defaultRowHeight="12.75" x14ac:dyDescent="0.2"/>
  <cols>
    <col min="1" max="2" width="11.42578125" style="63"/>
    <col min="3" max="3" width="31.42578125" style="63" bestFit="1" customWidth="1"/>
    <col min="4" max="16384" width="11.42578125" style="63"/>
  </cols>
  <sheetData>
    <row r="3" spans="3:9" ht="57" customHeight="1" x14ac:dyDescent="0.6">
      <c r="C3" s="111" t="s">
        <v>45</v>
      </c>
      <c r="D3" s="111"/>
      <c r="E3" s="111"/>
      <c r="F3" s="111"/>
      <c r="G3" s="111"/>
      <c r="H3" s="111"/>
      <c r="I3" s="111"/>
    </row>
    <row r="5" spans="3:9" ht="34.5" x14ac:dyDescent="0.45">
      <c r="C5" s="64" t="s">
        <v>46</v>
      </c>
      <c r="D5" s="64" t="s">
        <v>53</v>
      </c>
    </row>
    <row r="8" spans="3:9" ht="25.5" customHeight="1" x14ac:dyDescent="0.3">
      <c r="C8" s="65" t="s">
        <v>47</v>
      </c>
      <c r="D8" s="66" t="s">
        <v>81</v>
      </c>
      <c r="E8" s="67"/>
      <c r="F8" s="67"/>
      <c r="G8" s="67"/>
      <c r="H8" s="67"/>
      <c r="I8" s="68"/>
    </row>
    <row r="9" spans="3:9" ht="26.25" customHeight="1" x14ac:dyDescent="0.3">
      <c r="C9" s="65" t="s">
        <v>48</v>
      </c>
      <c r="D9" s="112" t="s">
        <v>84</v>
      </c>
      <c r="E9" s="113"/>
      <c r="F9" s="113"/>
      <c r="G9" s="113"/>
      <c r="H9" s="113"/>
      <c r="I9" s="114"/>
    </row>
    <row r="10" spans="3:9" ht="20.25" x14ac:dyDescent="0.3">
      <c r="C10" s="65" t="s">
        <v>49</v>
      </c>
      <c r="D10" s="115" t="s">
        <v>82</v>
      </c>
      <c r="E10" s="116"/>
      <c r="F10" s="116"/>
      <c r="G10" s="116"/>
      <c r="H10" s="116"/>
      <c r="I10" s="117"/>
    </row>
    <row r="11" spans="3:9" x14ac:dyDescent="0.2">
      <c r="C11" s="69" t="s">
        <v>50</v>
      </c>
      <c r="D11" s="118"/>
      <c r="E11" s="119"/>
      <c r="F11" s="119"/>
      <c r="G11" s="119"/>
      <c r="H11" s="119"/>
      <c r="I11" s="120"/>
    </row>
    <row r="12" spans="3:9" ht="25.5" customHeight="1" x14ac:dyDescent="0.3">
      <c r="C12" s="65" t="s">
        <v>51</v>
      </c>
      <c r="D12" s="112" t="s">
        <v>109</v>
      </c>
      <c r="E12" s="113"/>
      <c r="F12" s="113"/>
      <c r="G12" s="113"/>
      <c r="H12" s="113"/>
      <c r="I12" s="114"/>
    </row>
    <row r="13" spans="3:9" ht="24.75" customHeight="1" x14ac:dyDescent="0.3">
      <c r="C13" s="65" t="s">
        <v>52</v>
      </c>
      <c r="D13" s="112" t="s">
        <v>83</v>
      </c>
      <c r="E13" s="113"/>
      <c r="F13" s="113"/>
      <c r="G13" s="113"/>
      <c r="H13" s="113"/>
      <c r="I13" s="114"/>
    </row>
  </sheetData>
  <mergeCells count="5">
    <mergeCell ref="C3:I3"/>
    <mergeCell ref="D9:I9"/>
    <mergeCell ref="D10:I11"/>
    <mergeCell ref="D12:I12"/>
    <mergeCell ref="D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3"/>
  <sheetViews>
    <sheetView tabSelected="1" workbookViewId="0">
      <selection activeCell="G20" sqref="G20"/>
    </sheetView>
  </sheetViews>
  <sheetFormatPr baseColWidth="10" defaultRowHeight="12.75" x14ac:dyDescent="0.2"/>
  <cols>
    <col min="1" max="1" width="57.42578125" style="71" customWidth="1"/>
    <col min="2" max="2" width="20.28515625" style="71" customWidth="1"/>
    <col min="3" max="3" width="13" style="71" customWidth="1"/>
    <col min="4" max="4" width="13.28515625" style="71" customWidth="1"/>
    <col min="5" max="5" width="13.42578125" style="71" customWidth="1"/>
    <col min="6" max="8" width="13.5703125" style="71" customWidth="1"/>
    <col min="9" max="9" width="13.7109375" style="71" bestFit="1" customWidth="1"/>
    <col min="10" max="16384" width="11.42578125" style="71"/>
  </cols>
  <sheetData>
    <row r="1" spans="1:9" ht="20.25" x14ac:dyDescent="0.3">
      <c r="A1" s="70" t="s">
        <v>43</v>
      </c>
      <c r="B1" s="70"/>
      <c r="C1" s="70"/>
      <c r="D1" s="70"/>
      <c r="E1" s="70"/>
      <c r="F1" s="70"/>
      <c r="G1" s="70"/>
      <c r="H1" s="70"/>
      <c r="I1" s="70"/>
    </row>
    <row r="2" spans="1:9" ht="20.25" x14ac:dyDescent="0.3">
      <c r="A2" s="72" t="s">
        <v>106</v>
      </c>
      <c r="B2" s="70"/>
      <c r="C2" s="70"/>
      <c r="D2" s="70"/>
      <c r="E2" s="70"/>
      <c r="F2" s="70"/>
      <c r="G2" s="70"/>
      <c r="H2" s="70"/>
      <c r="I2" s="70"/>
    </row>
    <row r="3" spans="1:9" ht="20.25" x14ac:dyDescent="0.3">
      <c r="A3" s="70" t="s">
        <v>54</v>
      </c>
      <c r="B3" s="73"/>
      <c r="C3" s="70"/>
      <c r="D3" s="70"/>
      <c r="E3" s="70"/>
      <c r="F3" s="70"/>
      <c r="G3" s="70"/>
      <c r="H3" s="70"/>
      <c r="I3" s="70"/>
    </row>
    <row r="4" spans="1:9" ht="15" x14ac:dyDescent="0.2">
      <c r="A4" s="74" t="s">
        <v>41</v>
      </c>
      <c r="B4" s="74"/>
      <c r="C4" s="74"/>
      <c r="D4" s="74"/>
      <c r="E4" s="74"/>
      <c r="F4" s="74"/>
      <c r="G4" s="74"/>
      <c r="H4" s="74"/>
      <c r="I4" s="74"/>
    </row>
    <row r="5" spans="1:9" ht="15" x14ac:dyDescent="0.2">
      <c r="A5" s="75" t="s">
        <v>85</v>
      </c>
      <c r="B5" s="76"/>
      <c r="C5" s="76"/>
      <c r="D5" s="76"/>
      <c r="E5" s="76"/>
      <c r="F5" s="76"/>
      <c r="G5" s="76"/>
      <c r="H5" s="76"/>
      <c r="I5" s="76"/>
    </row>
    <row r="6" spans="1:9" ht="15" x14ac:dyDescent="0.2">
      <c r="A6" s="74"/>
      <c r="B6" s="76"/>
      <c r="C6" s="76"/>
      <c r="D6" s="74"/>
      <c r="E6" s="74"/>
      <c r="F6" s="74"/>
      <c r="G6" s="74"/>
      <c r="H6" s="74"/>
      <c r="I6" s="74"/>
    </row>
    <row r="7" spans="1:9" ht="15" x14ac:dyDescent="0.2">
      <c r="A7" s="74" t="s">
        <v>42</v>
      </c>
      <c r="B7" s="76"/>
      <c r="C7" s="76"/>
      <c r="D7" s="76"/>
      <c r="E7" s="76"/>
      <c r="F7" s="76"/>
      <c r="G7" s="76"/>
      <c r="H7" s="76"/>
      <c r="I7" s="76"/>
    </row>
    <row r="8" spans="1:9" ht="15" x14ac:dyDescent="0.2">
      <c r="A8" s="75" t="s">
        <v>107</v>
      </c>
      <c r="B8" s="76"/>
      <c r="C8" s="76"/>
      <c r="D8" s="76"/>
      <c r="E8" s="76"/>
      <c r="F8" s="76"/>
      <c r="G8" s="76"/>
      <c r="H8" s="76"/>
      <c r="I8" s="76"/>
    </row>
    <row r="9" spans="1:9" ht="15" x14ac:dyDescent="0.2">
      <c r="A9" s="74"/>
      <c r="B9" s="76"/>
      <c r="C9" s="76"/>
      <c r="D9" s="76"/>
      <c r="E9" s="74"/>
      <c r="F9" s="74"/>
      <c r="G9" s="74"/>
      <c r="H9" s="74"/>
      <c r="I9" s="74"/>
    </row>
    <row r="10" spans="1:9" ht="15" x14ac:dyDescent="0.2">
      <c r="A10" s="74" t="s">
        <v>44</v>
      </c>
      <c r="B10" s="76"/>
      <c r="C10" s="76"/>
      <c r="D10" s="76"/>
      <c r="E10" s="76"/>
      <c r="F10" s="76"/>
      <c r="G10" s="76"/>
      <c r="H10" s="76"/>
      <c r="I10" s="76"/>
    </row>
    <row r="11" spans="1:9" ht="15" x14ac:dyDescent="0.2">
      <c r="A11" s="75" t="s">
        <v>108</v>
      </c>
      <c r="B11" s="76"/>
      <c r="C11" s="76"/>
      <c r="D11" s="76"/>
      <c r="E11" s="76"/>
      <c r="F11" s="76"/>
      <c r="G11" s="76"/>
      <c r="H11" s="76"/>
      <c r="I11" s="76"/>
    </row>
    <row r="12" spans="1:9" ht="15" x14ac:dyDescent="0.2">
      <c r="A12" s="74"/>
      <c r="B12" s="74"/>
      <c r="C12" s="74"/>
      <c r="D12" s="74"/>
      <c r="E12" s="74"/>
      <c r="F12" s="74"/>
      <c r="G12" s="74"/>
      <c r="H12" s="74"/>
      <c r="I12" s="74"/>
    </row>
    <row r="13" spans="1:9" ht="15" x14ac:dyDescent="0.2">
      <c r="A13" s="74" t="s">
        <v>35</v>
      </c>
      <c r="B13" s="74"/>
      <c r="C13" s="74"/>
      <c r="D13" s="74"/>
      <c r="E13" s="74"/>
      <c r="F13" s="74"/>
      <c r="G13" s="74"/>
      <c r="H13" s="74"/>
      <c r="I13" s="74"/>
    </row>
    <row r="14" spans="1:9" ht="15" x14ac:dyDescent="0.2">
      <c r="A14" s="77"/>
      <c r="B14" s="78" t="s">
        <v>32</v>
      </c>
      <c r="C14" s="78"/>
      <c r="D14" s="78"/>
      <c r="E14" s="74"/>
      <c r="F14" s="74"/>
      <c r="G14" s="74"/>
      <c r="H14" s="74"/>
      <c r="I14" s="74"/>
    </row>
    <row r="15" spans="1:9" ht="15" x14ac:dyDescent="0.2">
      <c r="A15" s="77"/>
      <c r="B15" s="78" t="s">
        <v>34</v>
      </c>
      <c r="C15" s="79"/>
      <c r="D15" s="80"/>
      <c r="E15" s="74"/>
      <c r="F15" s="74"/>
      <c r="G15" s="74"/>
      <c r="H15" s="74"/>
      <c r="I15" s="76"/>
    </row>
    <row r="16" spans="1:9" ht="15" x14ac:dyDescent="0.2">
      <c r="A16" s="77" t="s">
        <v>86</v>
      </c>
      <c r="B16" s="81" t="s">
        <v>33</v>
      </c>
      <c r="C16" s="82"/>
      <c r="D16" s="83"/>
      <c r="E16" s="74"/>
      <c r="F16" s="74"/>
      <c r="G16" s="74"/>
      <c r="H16" s="74"/>
      <c r="I16" s="74"/>
    </row>
    <row r="17" spans="1:9" ht="15" x14ac:dyDescent="0.2">
      <c r="A17" s="74"/>
      <c r="B17" s="74"/>
      <c r="C17" s="74"/>
      <c r="D17" s="74"/>
      <c r="E17" s="74"/>
      <c r="F17" s="74"/>
      <c r="G17" s="74"/>
      <c r="H17" s="74"/>
      <c r="I17" s="74"/>
    </row>
    <row r="18" spans="1:9" ht="15" x14ac:dyDescent="0.2">
      <c r="A18" s="74" t="s">
        <v>37</v>
      </c>
      <c r="B18" s="74"/>
      <c r="C18" s="74"/>
      <c r="D18" s="74"/>
      <c r="E18" s="74"/>
      <c r="F18" s="74"/>
      <c r="G18" s="74"/>
      <c r="H18" s="74"/>
      <c r="I18" s="74"/>
    </row>
    <row r="19" spans="1:9" ht="15" x14ac:dyDescent="0.2">
      <c r="A19" s="77"/>
      <c r="B19" s="78" t="s">
        <v>36</v>
      </c>
      <c r="C19" s="74"/>
      <c r="D19" s="74"/>
      <c r="E19" s="74"/>
      <c r="F19" s="74"/>
      <c r="G19" s="74"/>
      <c r="H19" s="74"/>
      <c r="I19" s="74"/>
    </row>
    <row r="20" spans="1:9" ht="15" x14ac:dyDescent="0.2">
      <c r="A20" s="77"/>
      <c r="B20" s="78" t="s">
        <v>39</v>
      </c>
      <c r="C20" s="74"/>
      <c r="D20" s="74"/>
      <c r="E20" s="74"/>
      <c r="F20" s="74"/>
      <c r="G20" s="74"/>
      <c r="H20" s="74"/>
      <c r="I20" s="74"/>
    </row>
    <row r="21" spans="1:9" ht="15" x14ac:dyDescent="0.2">
      <c r="A21" s="77"/>
      <c r="B21" s="78" t="s">
        <v>38</v>
      </c>
      <c r="C21" s="74"/>
      <c r="D21" s="74"/>
      <c r="E21" s="74"/>
      <c r="F21" s="74"/>
      <c r="G21" s="74"/>
      <c r="H21" s="74"/>
      <c r="I21" s="74"/>
    </row>
    <row r="22" spans="1:9" ht="15" x14ac:dyDescent="0.2">
      <c r="A22" s="77" t="s">
        <v>87</v>
      </c>
      <c r="B22" s="78" t="s">
        <v>40</v>
      </c>
      <c r="C22" s="74"/>
      <c r="D22" s="74"/>
      <c r="E22" s="74"/>
      <c r="F22" s="74"/>
      <c r="G22" s="74"/>
      <c r="H22" s="74"/>
      <c r="I22" s="74"/>
    </row>
    <row r="23" spans="1:9" ht="15" x14ac:dyDescent="0.2">
      <c r="A23" s="74"/>
      <c r="B23" s="74"/>
      <c r="C23" s="74"/>
      <c r="D23" s="74"/>
      <c r="E23" s="74"/>
      <c r="F23" s="74"/>
      <c r="G23" s="74"/>
      <c r="H23" s="74"/>
      <c r="I23" s="74"/>
    </row>
    <row r="24" spans="1:9" ht="15" x14ac:dyDescent="0.2">
      <c r="A24" s="74" t="s">
        <v>55</v>
      </c>
      <c r="B24" s="74"/>
      <c r="C24" s="74"/>
      <c r="D24" s="74"/>
      <c r="E24" s="74"/>
      <c r="F24" s="74"/>
      <c r="G24" s="74"/>
      <c r="H24" s="74"/>
      <c r="I24" s="74"/>
    </row>
    <row r="25" spans="1:9" ht="15.75" x14ac:dyDescent="0.25">
      <c r="A25" s="84" t="s">
        <v>56</v>
      </c>
      <c r="B25" s="78" t="s">
        <v>57</v>
      </c>
      <c r="C25" s="78" t="s">
        <v>58</v>
      </c>
      <c r="D25" s="78" t="s">
        <v>59</v>
      </c>
      <c r="E25" s="78" t="s">
        <v>60</v>
      </c>
      <c r="F25" s="78" t="s">
        <v>61</v>
      </c>
      <c r="G25" s="78" t="s">
        <v>62</v>
      </c>
      <c r="H25" s="78" t="s">
        <v>62</v>
      </c>
      <c r="I25" s="78" t="s">
        <v>62</v>
      </c>
    </row>
    <row r="26" spans="1:9" ht="15" x14ac:dyDescent="0.2">
      <c r="A26" s="78" t="s">
        <v>63</v>
      </c>
      <c r="B26" s="75" t="s">
        <v>88</v>
      </c>
      <c r="C26" s="75"/>
      <c r="D26" s="75"/>
      <c r="E26" s="75"/>
      <c r="F26" s="75"/>
      <c r="G26" s="75"/>
      <c r="H26" s="75"/>
      <c r="I26" s="75"/>
    </row>
    <row r="27" spans="1:9" ht="15" x14ac:dyDescent="0.2">
      <c r="A27" s="78" t="s">
        <v>64</v>
      </c>
      <c r="B27" s="75" t="s">
        <v>89</v>
      </c>
      <c r="C27" s="75" t="s">
        <v>110</v>
      </c>
      <c r="D27" s="75" t="s">
        <v>111</v>
      </c>
      <c r="E27" s="75" t="s">
        <v>112</v>
      </c>
      <c r="F27" s="75" t="s">
        <v>113</v>
      </c>
      <c r="G27" s="75" t="s">
        <v>114</v>
      </c>
      <c r="H27" s="75" t="s">
        <v>115</v>
      </c>
      <c r="I27" s="75" t="s">
        <v>116</v>
      </c>
    </row>
    <row r="28" spans="1:9" ht="15" x14ac:dyDescent="0.2">
      <c r="A28" s="78" t="s">
        <v>65</v>
      </c>
      <c r="B28" s="75" t="s">
        <v>90</v>
      </c>
      <c r="C28" s="75"/>
      <c r="D28" s="75"/>
      <c r="E28" s="75"/>
      <c r="F28" s="75"/>
      <c r="G28" s="75"/>
      <c r="H28" s="75"/>
      <c r="I28" s="75"/>
    </row>
    <row r="29" spans="1:9" ht="15" x14ac:dyDescent="0.2">
      <c r="A29" s="78" t="s">
        <v>66</v>
      </c>
      <c r="B29" s="75" t="s">
        <v>90</v>
      </c>
      <c r="C29" s="75"/>
      <c r="D29" s="75"/>
      <c r="E29" s="75"/>
      <c r="F29" s="75"/>
      <c r="G29" s="75"/>
      <c r="H29" s="75"/>
      <c r="I29" s="75"/>
    </row>
    <row r="30" spans="1:9" ht="15.75" x14ac:dyDescent="0.25">
      <c r="A30" s="78" t="s">
        <v>67</v>
      </c>
      <c r="B30" s="75" t="s">
        <v>91</v>
      </c>
      <c r="C30" s="75" t="s">
        <v>91</v>
      </c>
      <c r="D30" s="75" t="s">
        <v>91</v>
      </c>
      <c r="E30" s="75" t="s">
        <v>91</v>
      </c>
      <c r="F30" s="75" t="s">
        <v>91</v>
      </c>
      <c r="G30" s="75" t="s">
        <v>91</v>
      </c>
      <c r="H30" s="75" t="s">
        <v>91</v>
      </c>
      <c r="I30" s="75" t="s">
        <v>91</v>
      </c>
    </row>
    <row r="31" spans="1:9" ht="15.75" thickBot="1" x14ac:dyDescent="0.25">
      <c r="A31" s="85" t="s">
        <v>68</v>
      </c>
      <c r="B31" s="86" t="s">
        <v>91</v>
      </c>
      <c r="C31" s="86" t="s">
        <v>91</v>
      </c>
      <c r="D31" s="86" t="s">
        <v>91</v>
      </c>
      <c r="E31" s="86" t="s">
        <v>91</v>
      </c>
      <c r="F31" s="86" t="s">
        <v>91</v>
      </c>
      <c r="G31" s="86" t="s">
        <v>91</v>
      </c>
      <c r="H31" s="86" t="s">
        <v>91</v>
      </c>
      <c r="I31" s="86" t="s">
        <v>91</v>
      </c>
    </row>
    <row r="32" spans="1:9" ht="15" x14ac:dyDescent="0.2">
      <c r="A32" s="87" t="s">
        <v>69</v>
      </c>
      <c r="B32" s="88"/>
      <c r="C32" s="88"/>
      <c r="D32" s="88"/>
      <c r="E32" s="88"/>
      <c r="F32" s="88"/>
      <c r="G32" s="141"/>
      <c r="H32" s="141"/>
      <c r="I32" s="89"/>
    </row>
    <row r="33" spans="1:9" ht="15" x14ac:dyDescent="0.2">
      <c r="A33" s="90" t="s">
        <v>70</v>
      </c>
      <c r="B33" s="75" t="s">
        <v>92</v>
      </c>
      <c r="C33" s="75"/>
      <c r="D33" s="75"/>
      <c r="E33" s="75"/>
      <c r="F33" s="75"/>
      <c r="G33" s="142"/>
      <c r="H33" s="142"/>
      <c r="I33" s="91"/>
    </row>
    <row r="34" spans="1:9" ht="15" x14ac:dyDescent="0.2">
      <c r="A34" s="90" t="s">
        <v>71</v>
      </c>
      <c r="B34" s="75" t="s">
        <v>93</v>
      </c>
      <c r="C34" s="75"/>
      <c r="D34" s="75"/>
      <c r="E34" s="75"/>
      <c r="F34" s="75"/>
      <c r="G34" s="142"/>
      <c r="H34" s="142"/>
      <c r="I34" s="91"/>
    </row>
    <row r="35" spans="1:9" ht="15.75" thickBot="1" x14ac:dyDescent="0.25">
      <c r="A35" s="92" t="s">
        <v>72</v>
      </c>
      <c r="B35" s="93" t="s">
        <v>94</v>
      </c>
      <c r="C35" s="93"/>
      <c r="D35" s="93"/>
      <c r="E35" s="93"/>
      <c r="F35" s="93"/>
      <c r="G35" s="143"/>
      <c r="H35" s="143"/>
      <c r="I35" s="94"/>
    </row>
    <row r="36" spans="1:9" ht="15" x14ac:dyDescent="0.2">
      <c r="A36" s="95" t="s">
        <v>73</v>
      </c>
      <c r="B36" s="95"/>
      <c r="C36" s="95"/>
      <c r="D36" s="95"/>
      <c r="E36" s="95"/>
      <c r="F36" s="95"/>
      <c r="G36" s="95"/>
      <c r="H36" s="95"/>
      <c r="I36" s="95"/>
    </row>
    <row r="37" spans="1:9" ht="18" x14ac:dyDescent="0.2">
      <c r="A37" s="78" t="s">
        <v>74</v>
      </c>
      <c r="B37" s="75" t="s">
        <v>96</v>
      </c>
      <c r="C37" s="75"/>
      <c r="D37" s="75"/>
      <c r="E37" s="75"/>
      <c r="F37" s="75"/>
      <c r="G37" s="75"/>
      <c r="H37" s="75"/>
      <c r="I37" s="75"/>
    </row>
    <row r="38" spans="1:9" ht="15" x14ac:dyDescent="0.2">
      <c r="A38" s="78" t="s">
        <v>31</v>
      </c>
      <c r="B38" s="75" t="s">
        <v>96</v>
      </c>
      <c r="C38" s="75"/>
      <c r="D38" s="75"/>
      <c r="E38" s="75"/>
      <c r="F38" s="75"/>
      <c r="G38" s="75"/>
      <c r="H38" s="75"/>
      <c r="I38" s="75"/>
    </row>
    <row r="39" spans="1:9" ht="15" x14ac:dyDescent="0.2">
      <c r="A39" s="78" t="s">
        <v>75</v>
      </c>
      <c r="B39" s="75" t="s">
        <v>96</v>
      </c>
      <c r="C39" s="75"/>
      <c r="D39" s="75"/>
      <c r="E39" s="75"/>
      <c r="F39" s="75"/>
      <c r="G39" s="75"/>
      <c r="H39" s="75"/>
      <c r="I39" s="75"/>
    </row>
    <row r="40" spans="1:9" ht="15" x14ac:dyDescent="0.2">
      <c r="A40" s="78" t="s">
        <v>76</v>
      </c>
      <c r="B40" s="75" t="s">
        <v>95</v>
      </c>
      <c r="C40" s="75"/>
      <c r="D40" s="75"/>
      <c r="E40" s="75"/>
      <c r="F40" s="75"/>
      <c r="G40" s="75"/>
      <c r="H40" s="75"/>
      <c r="I40" s="75"/>
    </row>
    <row r="41" spans="1:9" ht="29.25" customHeight="1" x14ac:dyDescent="0.2">
      <c r="A41" s="78" t="s">
        <v>77</v>
      </c>
      <c r="B41" s="122" t="s">
        <v>97</v>
      </c>
      <c r="C41" s="123"/>
      <c r="D41" s="123"/>
      <c r="E41" s="123"/>
      <c r="F41" s="123"/>
      <c r="G41" s="123"/>
      <c r="H41" s="123"/>
      <c r="I41" s="124"/>
    </row>
    <row r="42" spans="1:9" ht="15" x14ac:dyDescent="0.2">
      <c r="A42" s="74"/>
      <c r="B42" s="74"/>
      <c r="C42" s="74"/>
      <c r="D42" s="74"/>
      <c r="E42" s="74"/>
      <c r="F42" s="74"/>
      <c r="G42" s="74"/>
      <c r="H42" s="74"/>
      <c r="I42" s="74"/>
    </row>
    <row r="43" spans="1:9" ht="15" x14ac:dyDescent="0.2">
      <c r="A43" s="121" t="s">
        <v>78</v>
      </c>
      <c r="B43" s="121"/>
      <c r="C43" s="121"/>
      <c r="D43" s="121"/>
      <c r="E43" s="121"/>
      <c r="F43" s="121"/>
      <c r="G43" s="121"/>
      <c r="H43" s="121"/>
      <c r="I43" s="121"/>
    </row>
  </sheetData>
  <mergeCells count="2">
    <mergeCell ref="A43:I43"/>
    <mergeCell ref="B41:I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workbookViewId="0">
      <selection activeCell="C1" sqref="C1:J1"/>
    </sheetView>
  </sheetViews>
  <sheetFormatPr baseColWidth="10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8"/>
    <col min="20" max="42" width="11.42578125" style="62"/>
    <col min="43" max="135" width="11.42578125" style="8"/>
  </cols>
  <sheetData>
    <row r="1" spans="1:18" ht="23.25" x14ac:dyDescent="0.35">
      <c r="A1" s="13" t="s">
        <v>13</v>
      </c>
      <c r="B1" s="14"/>
      <c r="C1" s="130" t="s">
        <v>103</v>
      </c>
      <c r="D1" s="131"/>
      <c r="E1" s="131"/>
      <c r="F1" s="131"/>
      <c r="G1" s="131"/>
      <c r="H1" s="131"/>
      <c r="I1" s="131"/>
      <c r="J1" s="131"/>
      <c r="K1" s="15"/>
      <c r="L1" s="14"/>
      <c r="M1" s="14"/>
      <c r="N1" s="14"/>
      <c r="O1" s="14"/>
      <c r="P1" s="14"/>
      <c r="Q1" s="14"/>
      <c r="R1" s="14"/>
    </row>
    <row r="2" spans="1:18" ht="23.25" x14ac:dyDescent="0.3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8" x14ac:dyDescent="0.2">
      <c r="A3" s="17" t="s">
        <v>11</v>
      </c>
      <c r="B3" s="6">
        <v>12.1</v>
      </c>
      <c r="C3" s="18" t="s">
        <v>25</v>
      </c>
      <c r="D3" s="17"/>
      <c r="E3" s="7">
        <v>21.2</v>
      </c>
      <c r="F3" s="18" t="s">
        <v>22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8" x14ac:dyDescent="0.2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8" ht="13.5" thickBot="1" x14ac:dyDescent="0.25">
      <c r="A5" s="15"/>
      <c r="B5" s="20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27</v>
      </c>
      <c r="J5" s="20" t="s">
        <v>28</v>
      </c>
      <c r="K5" s="15"/>
      <c r="L5" s="14"/>
      <c r="M5" s="14"/>
      <c r="N5" s="14"/>
      <c r="O5" s="14"/>
      <c r="P5" s="14"/>
      <c r="Q5" s="14"/>
      <c r="R5" s="14"/>
    </row>
    <row r="6" spans="1:18" x14ac:dyDescent="0.2">
      <c r="A6" s="21" t="s">
        <v>12</v>
      </c>
      <c r="B6" s="5">
        <v>0</v>
      </c>
      <c r="C6" s="3">
        <v>24</v>
      </c>
      <c r="D6" s="3">
        <v>48</v>
      </c>
      <c r="E6" s="3">
        <v>72</v>
      </c>
      <c r="F6" s="3">
        <v>96</v>
      </c>
      <c r="G6" s="3">
        <v>120</v>
      </c>
      <c r="H6" s="4">
        <v>144</v>
      </c>
      <c r="I6" s="3">
        <v>168</v>
      </c>
      <c r="J6" s="9"/>
      <c r="K6" s="22"/>
      <c r="L6" s="15"/>
      <c r="M6" s="15"/>
      <c r="N6" s="15"/>
      <c r="O6" s="15"/>
      <c r="P6" s="15"/>
      <c r="Q6" s="15"/>
      <c r="R6" s="15"/>
    </row>
    <row r="7" spans="1:18" ht="13.5" thickBot="1" x14ac:dyDescent="0.25">
      <c r="A7" s="23" t="s">
        <v>20</v>
      </c>
      <c r="B7" s="132" t="s">
        <v>21</v>
      </c>
      <c r="C7" s="133"/>
      <c r="D7" s="133"/>
      <c r="E7" s="133"/>
      <c r="F7" s="133"/>
      <c r="G7" s="133"/>
      <c r="H7" s="133"/>
      <c r="I7" s="134"/>
      <c r="J7" s="135"/>
      <c r="K7" s="22"/>
      <c r="L7" s="15"/>
      <c r="M7" s="15"/>
      <c r="N7" s="15"/>
      <c r="O7" s="15"/>
      <c r="P7" s="15"/>
      <c r="Q7" s="15"/>
      <c r="R7" s="15"/>
    </row>
    <row r="8" spans="1:18" ht="15" x14ac:dyDescent="0.25">
      <c r="A8" s="29">
        <v>1</v>
      </c>
      <c r="B8" s="107">
        <v>6.4</v>
      </c>
      <c r="C8" s="108">
        <v>6.22</v>
      </c>
      <c r="D8" s="108">
        <v>6.7</v>
      </c>
      <c r="E8" s="108">
        <v>6.65</v>
      </c>
      <c r="F8" s="108">
        <v>6.56</v>
      </c>
      <c r="G8" s="108">
        <v>6.34</v>
      </c>
      <c r="H8" s="108">
        <v>6.41</v>
      </c>
      <c r="I8" s="108">
        <v>6.38</v>
      </c>
      <c r="J8" s="58"/>
      <c r="K8" s="15"/>
      <c r="L8" s="15"/>
      <c r="M8" s="15"/>
      <c r="N8" s="15"/>
      <c r="O8" s="15"/>
      <c r="P8" s="15"/>
      <c r="Q8" s="15"/>
      <c r="R8" s="15"/>
    </row>
    <row r="9" spans="1:18" ht="15" x14ac:dyDescent="0.25">
      <c r="A9" s="30">
        <v>2</v>
      </c>
      <c r="B9" s="109">
        <v>65.42</v>
      </c>
      <c r="C9" s="110">
        <v>67.42</v>
      </c>
      <c r="D9" s="110">
        <v>65.64</v>
      </c>
      <c r="E9" s="110">
        <v>67.91</v>
      </c>
      <c r="F9" s="110">
        <v>67.7</v>
      </c>
      <c r="G9" s="110">
        <v>67.94</v>
      </c>
      <c r="H9" s="110">
        <v>69.77</v>
      </c>
      <c r="I9" s="110">
        <v>66.87</v>
      </c>
      <c r="J9" s="59"/>
      <c r="K9" s="15"/>
      <c r="L9" s="15"/>
      <c r="M9" s="15"/>
      <c r="N9" s="15"/>
      <c r="O9" s="15"/>
      <c r="P9" s="15"/>
      <c r="Q9" s="15"/>
      <c r="R9" s="15"/>
    </row>
    <row r="10" spans="1:18" ht="15" x14ac:dyDescent="0.25">
      <c r="A10" s="30">
        <v>3</v>
      </c>
      <c r="B10" s="109">
        <v>5.03</v>
      </c>
      <c r="C10" s="110">
        <v>5.54</v>
      </c>
      <c r="D10" s="110">
        <v>5.13</v>
      </c>
      <c r="E10" s="110">
        <v>5.24</v>
      </c>
      <c r="F10" s="110">
        <v>5.39</v>
      </c>
      <c r="G10" s="110">
        <v>5.43</v>
      </c>
      <c r="H10" s="110">
        <v>5.28</v>
      </c>
      <c r="I10" s="110">
        <v>5.38</v>
      </c>
      <c r="J10" s="59"/>
      <c r="K10" s="15"/>
      <c r="L10" s="15"/>
      <c r="M10" s="15"/>
      <c r="N10" s="15"/>
      <c r="O10" s="15"/>
      <c r="P10" s="15"/>
      <c r="Q10" s="15"/>
      <c r="R10" s="15"/>
    </row>
    <row r="11" spans="1:18" ht="15" x14ac:dyDescent="0.25">
      <c r="A11" s="30">
        <v>4</v>
      </c>
      <c r="B11" s="109">
        <v>5.5</v>
      </c>
      <c r="C11" s="110">
        <v>5.63</v>
      </c>
      <c r="D11" s="110">
        <v>5.67</v>
      </c>
      <c r="E11" s="110">
        <v>5.64</v>
      </c>
      <c r="F11" s="110">
        <v>5.58</v>
      </c>
      <c r="G11" s="110">
        <v>5.41</v>
      </c>
      <c r="H11" s="110">
        <v>5.76</v>
      </c>
      <c r="I11" s="110">
        <v>5.56</v>
      </c>
      <c r="J11" s="59"/>
      <c r="K11" s="15"/>
      <c r="L11" s="15"/>
      <c r="M11" s="15"/>
      <c r="N11" s="15"/>
      <c r="O11" s="15"/>
      <c r="P11" s="15"/>
      <c r="Q11" s="15"/>
      <c r="R11" s="15"/>
    </row>
    <row r="12" spans="1:18" ht="15" x14ac:dyDescent="0.25">
      <c r="A12" s="30">
        <v>5</v>
      </c>
      <c r="B12" s="109">
        <v>2.82</v>
      </c>
      <c r="C12" s="110">
        <v>3.26</v>
      </c>
      <c r="D12" s="110">
        <v>2.99</v>
      </c>
      <c r="E12" s="110">
        <v>2.95</v>
      </c>
      <c r="F12" s="110">
        <v>2.8</v>
      </c>
      <c r="G12" s="110">
        <v>2.94</v>
      </c>
      <c r="H12" s="110">
        <v>2.89</v>
      </c>
      <c r="I12" s="110">
        <v>2.78</v>
      </c>
      <c r="J12" s="59"/>
      <c r="K12" s="15"/>
      <c r="L12" s="15"/>
      <c r="M12" s="15"/>
      <c r="N12" s="15"/>
      <c r="O12" s="15"/>
      <c r="P12" s="15"/>
      <c r="Q12" s="15"/>
      <c r="R12" s="15"/>
    </row>
    <row r="13" spans="1:18" ht="15" x14ac:dyDescent="0.25">
      <c r="A13" s="30">
        <v>6</v>
      </c>
      <c r="B13" s="109">
        <v>5.26</v>
      </c>
      <c r="C13" s="110">
        <v>5.3</v>
      </c>
      <c r="D13" s="110">
        <v>5.84</v>
      </c>
      <c r="E13" s="110">
        <v>5.33</v>
      </c>
      <c r="F13" s="110">
        <v>5.42</v>
      </c>
      <c r="G13" s="110">
        <v>5.29</v>
      </c>
      <c r="H13" s="110">
        <v>5.48</v>
      </c>
      <c r="I13" s="110">
        <v>5.0599999999999996</v>
      </c>
      <c r="J13" s="59"/>
      <c r="K13" s="15"/>
      <c r="L13" s="15"/>
      <c r="M13" s="15"/>
      <c r="N13" s="15"/>
      <c r="O13" s="15"/>
      <c r="P13" s="15"/>
      <c r="Q13" s="15"/>
      <c r="R13" s="15"/>
    </row>
    <row r="14" spans="1:18" ht="15" x14ac:dyDescent="0.25">
      <c r="A14" s="30">
        <v>7</v>
      </c>
      <c r="B14" s="109">
        <v>74.459999999999994</v>
      </c>
      <c r="C14" s="110">
        <v>68.25</v>
      </c>
      <c r="D14" s="110">
        <v>72.38</v>
      </c>
      <c r="E14" s="110">
        <v>71.75</v>
      </c>
      <c r="F14" s="110">
        <v>72.45</v>
      </c>
      <c r="G14" s="110">
        <v>70.459999999999994</v>
      </c>
      <c r="H14" s="110">
        <v>72.069999999999993</v>
      </c>
      <c r="I14" s="110">
        <v>73.78</v>
      </c>
      <c r="J14" s="59"/>
      <c r="K14" s="15"/>
      <c r="L14" s="15"/>
      <c r="M14" s="15"/>
      <c r="N14" s="15"/>
      <c r="O14" s="15"/>
      <c r="P14" s="15"/>
      <c r="Q14" s="15"/>
      <c r="R14" s="15"/>
    </row>
    <row r="15" spans="1:18" ht="15" x14ac:dyDescent="0.25">
      <c r="A15" s="30">
        <v>8</v>
      </c>
      <c r="B15" s="109">
        <v>10.27</v>
      </c>
      <c r="C15" s="110">
        <v>9.82</v>
      </c>
      <c r="D15" s="110">
        <v>10</v>
      </c>
      <c r="E15" s="110">
        <v>9.83</v>
      </c>
      <c r="F15" s="110">
        <v>9.85</v>
      </c>
      <c r="G15" s="110">
        <v>10.25</v>
      </c>
      <c r="H15" s="110">
        <v>9.86</v>
      </c>
      <c r="I15" s="110">
        <v>10.199999999999999</v>
      </c>
      <c r="J15" s="59"/>
      <c r="K15" s="15"/>
      <c r="L15" s="15"/>
      <c r="M15" s="15"/>
      <c r="N15" s="15"/>
      <c r="O15" s="15"/>
      <c r="P15" s="15"/>
      <c r="Q15" s="15"/>
      <c r="R15" s="15"/>
    </row>
    <row r="16" spans="1:18" ht="15" x14ac:dyDescent="0.25">
      <c r="A16" s="30">
        <v>9</v>
      </c>
      <c r="B16" s="109">
        <v>70.48</v>
      </c>
      <c r="C16" s="110">
        <v>76.36</v>
      </c>
      <c r="D16" s="110">
        <v>77.819999999999993</v>
      </c>
      <c r="E16" s="110">
        <v>77.430000000000007</v>
      </c>
      <c r="F16" s="110">
        <v>75.67</v>
      </c>
      <c r="G16" s="110">
        <v>77.709999999999994</v>
      </c>
      <c r="H16" s="110">
        <v>77.19</v>
      </c>
      <c r="I16" s="110">
        <v>79.209999999999994</v>
      </c>
      <c r="J16" s="59"/>
      <c r="K16" s="15"/>
      <c r="L16" s="15"/>
      <c r="M16" s="15"/>
      <c r="N16" s="15"/>
      <c r="O16" s="15"/>
      <c r="P16" s="15"/>
      <c r="Q16" s="15"/>
      <c r="R16" s="15"/>
    </row>
    <row r="17" spans="1:18" ht="15" x14ac:dyDescent="0.25">
      <c r="A17" s="30">
        <v>10</v>
      </c>
      <c r="B17" s="109">
        <v>93.72</v>
      </c>
      <c r="C17" s="110">
        <v>99.95</v>
      </c>
      <c r="D17" s="110">
        <v>95.71</v>
      </c>
      <c r="E17" s="110">
        <v>104.73</v>
      </c>
      <c r="F17" s="110">
        <v>101.59</v>
      </c>
      <c r="G17" s="110">
        <v>102.95</v>
      </c>
      <c r="H17" s="110">
        <v>95.13</v>
      </c>
      <c r="I17" s="110">
        <v>106.34</v>
      </c>
      <c r="J17" s="59"/>
      <c r="K17" s="15"/>
      <c r="L17" s="15"/>
      <c r="M17" s="15"/>
      <c r="N17" s="15"/>
      <c r="O17" s="15"/>
      <c r="P17" s="15"/>
      <c r="Q17" s="15"/>
      <c r="R17" s="15"/>
    </row>
    <row r="18" spans="1:18" ht="15" x14ac:dyDescent="0.25">
      <c r="A18" s="30">
        <v>11</v>
      </c>
      <c r="B18" s="109">
        <v>5.3</v>
      </c>
      <c r="C18" s="110">
        <v>5.96</v>
      </c>
      <c r="D18" s="110">
        <v>5.8</v>
      </c>
      <c r="E18" s="110">
        <v>6.11</v>
      </c>
      <c r="F18" s="110">
        <v>5.95</v>
      </c>
      <c r="G18" s="110">
        <v>6.05</v>
      </c>
      <c r="H18" s="110">
        <v>6.06</v>
      </c>
      <c r="I18" s="110">
        <v>5.71</v>
      </c>
      <c r="J18" s="59"/>
      <c r="K18" s="15"/>
      <c r="L18" s="15"/>
      <c r="M18" s="15"/>
      <c r="N18" s="15"/>
      <c r="O18" s="15"/>
      <c r="P18" s="15"/>
      <c r="Q18" s="15"/>
      <c r="R18" s="15"/>
    </row>
    <row r="19" spans="1:18" ht="15" x14ac:dyDescent="0.25">
      <c r="A19" s="30">
        <v>12</v>
      </c>
      <c r="B19" s="109">
        <v>5.78</v>
      </c>
      <c r="C19" s="110">
        <v>5.53</v>
      </c>
      <c r="D19" s="110">
        <v>5.6</v>
      </c>
      <c r="E19" s="110">
        <v>5.67</v>
      </c>
      <c r="F19" s="110">
        <v>5.47</v>
      </c>
      <c r="G19" s="110">
        <v>5.64</v>
      </c>
      <c r="H19" s="110">
        <v>5.9</v>
      </c>
      <c r="I19" s="110">
        <v>5.56</v>
      </c>
      <c r="J19" s="59"/>
      <c r="K19" s="15"/>
      <c r="L19" s="15"/>
      <c r="M19" s="15"/>
      <c r="N19" s="15"/>
      <c r="O19" s="15"/>
      <c r="P19" s="15"/>
      <c r="Q19" s="15"/>
      <c r="R19" s="15"/>
    </row>
    <row r="20" spans="1:18" ht="15" x14ac:dyDescent="0.25">
      <c r="A20" s="30">
        <v>13</v>
      </c>
      <c r="B20" s="109">
        <v>2.96</v>
      </c>
      <c r="C20" s="110">
        <v>3.06</v>
      </c>
      <c r="D20" s="110">
        <v>3.22</v>
      </c>
      <c r="E20" s="110">
        <v>3.04</v>
      </c>
      <c r="F20" s="110">
        <v>3.05</v>
      </c>
      <c r="G20" s="110">
        <v>2.87</v>
      </c>
      <c r="H20" s="110">
        <v>2.94</v>
      </c>
      <c r="I20" s="110">
        <v>2.77</v>
      </c>
      <c r="J20" s="59"/>
      <c r="K20" s="15"/>
      <c r="L20" s="15"/>
      <c r="M20" s="15"/>
      <c r="N20" s="15"/>
      <c r="O20" s="15"/>
      <c r="P20" s="15"/>
      <c r="Q20" s="15"/>
      <c r="R20" s="15"/>
    </row>
    <row r="21" spans="1:18" ht="15" x14ac:dyDescent="0.25">
      <c r="A21" s="30">
        <v>14</v>
      </c>
      <c r="B21" s="109">
        <v>92.73</v>
      </c>
      <c r="C21" s="110">
        <v>96.75</v>
      </c>
      <c r="D21" s="110">
        <v>95.42</v>
      </c>
      <c r="E21" s="110">
        <v>97.82</v>
      </c>
      <c r="F21" s="110">
        <v>96.26</v>
      </c>
      <c r="G21" s="110">
        <v>97.91</v>
      </c>
      <c r="H21" s="110">
        <v>99.24</v>
      </c>
      <c r="I21" s="110">
        <v>94.94</v>
      </c>
      <c r="J21" s="59"/>
      <c r="K21" s="15"/>
      <c r="L21" s="15"/>
      <c r="M21" s="15"/>
      <c r="N21" s="15"/>
      <c r="O21" s="15"/>
      <c r="P21" s="15"/>
      <c r="Q21" s="15"/>
      <c r="R21" s="15"/>
    </row>
    <row r="22" spans="1:18" ht="15" x14ac:dyDescent="0.25">
      <c r="A22" s="30">
        <v>15</v>
      </c>
      <c r="B22" s="109">
        <v>6.01</v>
      </c>
      <c r="C22" s="110">
        <v>6.05</v>
      </c>
      <c r="D22" s="110">
        <v>6.37</v>
      </c>
      <c r="E22" s="110">
        <v>5.94</v>
      </c>
      <c r="F22" s="110">
        <v>6.27</v>
      </c>
      <c r="G22" s="110">
        <v>6.15</v>
      </c>
      <c r="H22" s="110">
        <v>6.22</v>
      </c>
      <c r="I22" s="110">
        <v>6.32</v>
      </c>
      <c r="J22" s="59"/>
      <c r="K22" s="15"/>
      <c r="L22" s="15"/>
      <c r="M22" s="15"/>
      <c r="N22" s="15"/>
      <c r="O22" s="15"/>
      <c r="P22" s="15"/>
      <c r="Q22" s="15"/>
      <c r="R22" s="15"/>
    </row>
    <row r="23" spans="1:18" ht="15" x14ac:dyDescent="0.25">
      <c r="A23" s="30">
        <v>16</v>
      </c>
      <c r="B23" s="109">
        <v>3.19</v>
      </c>
      <c r="C23" s="110">
        <v>3.41</v>
      </c>
      <c r="D23" s="110">
        <v>3.39</v>
      </c>
      <c r="E23" s="110">
        <v>3.37</v>
      </c>
      <c r="F23" s="110">
        <v>3.18</v>
      </c>
      <c r="G23" s="110">
        <v>3.42</v>
      </c>
      <c r="H23" s="110">
        <v>3.26</v>
      </c>
      <c r="I23" s="110">
        <v>3.26</v>
      </c>
      <c r="J23" s="59"/>
      <c r="K23" s="15"/>
      <c r="L23" s="15"/>
      <c r="M23" s="15"/>
      <c r="N23" s="15"/>
      <c r="O23" s="15"/>
      <c r="P23" s="15"/>
      <c r="Q23" s="15"/>
      <c r="R23" s="15"/>
    </row>
    <row r="24" spans="1:18" ht="15" x14ac:dyDescent="0.25">
      <c r="A24" s="30">
        <v>17</v>
      </c>
      <c r="B24" s="109">
        <v>4.83</v>
      </c>
      <c r="C24" s="110">
        <v>5.0199999999999996</v>
      </c>
      <c r="D24" s="110">
        <v>5.05</v>
      </c>
      <c r="E24" s="110">
        <v>4.9400000000000004</v>
      </c>
      <c r="F24" s="110">
        <v>5.18</v>
      </c>
      <c r="G24" s="110">
        <v>5.0999999999999996</v>
      </c>
      <c r="H24" s="110">
        <v>4.83</v>
      </c>
      <c r="I24" s="110">
        <v>5.16</v>
      </c>
      <c r="J24" s="59"/>
      <c r="K24" s="15"/>
      <c r="L24" s="15"/>
      <c r="M24" s="15"/>
      <c r="N24" s="15"/>
      <c r="O24" s="15"/>
      <c r="P24" s="15"/>
      <c r="Q24" s="15"/>
      <c r="R24" s="15"/>
    </row>
    <row r="25" spans="1:18" ht="15" x14ac:dyDescent="0.25">
      <c r="A25" s="30">
        <v>18</v>
      </c>
      <c r="B25" s="109">
        <v>16.13</v>
      </c>
      <c r="C25" s="110">
        <v>15.85</v>
      </c>
      <c r="D25" s="110">
        <v>16.14</v>
      </c>
      <c r="E25" s="110">
        <v>15.8</v>
      </c>
      <c r="F25" s="110">
        <v>16.57</v>
      </c>
      <c r="G25" s="110">
        <v>16.239999999999998</v>
      </c>
      <c r="H25" s="110">
        <v>16.489999999999998</v>
      </c>
      <c r="I25" s="110">
        <v>15.88</v>
      </c>
      <c r="J25" s="59"/>
      <c r="K25" s="15"/>
      <c r="L25" s="15"/>
      <c r="M25" s="15"/>
      <c r="N25" s="15"/>
      <c r="O25" s="15"/>
      <c r="P25" s="15"/>
      <c r="Q25" s="15"/>
      <c r="R25" s="15"/>
    </row>
    <row r="26" spans="1:18" ht="15" x14ac:dyDescent="0.25">
      <c r="A26" s="30">
        <v>19</v>
      </c>
      <c r="B26" s="109">
        <v>93.12</v>
      </c>
      <c r="C26" s="110">
        <v>93.32</v>
      </c>
      <c r="D26" s="110">
        <v>95.65</v>
      </c>
      <c r="E26" s="110">
        <v>96.81</v>
      </c>
      <c r="F26" s="110">
        <v>95.09</v>
      </c>
      <c r="G26" s="110">
        <v>90.71</v>
      </c>
      <c r="H26" s="110">
        <v>91.66</v>
      </c>
      <c r="I26" s="110">
        <v>92.82</v>
      </c>
      <c r="J26" s="59"/>
      <c r="K26" s="15"/>
      <c r="L26" s="15"/>
      <c r="M26" s="15"/>
      <c r="N26" s="15"/>
      <c r="O26" s="15"/>
      <c r="P26" s="15"/>
      <c r="Q26" s="15"/>
      <c r="R26" s="15"/>
    </row>
    <row r="27" spans="1:18" ht="15" x14ac:dyDescent="0.25">
      <c r="A27" s="30">
        <v>20</v>
      </c>
      <c r="B27" s="109">
        <v>7.31</v>
      </c>
      <c r="C27" s="110">
        <v>7.04</v>
      </c>
      <c r="D27" s="110">
        <v>5.81</v>
      </c>
      <c r="E27" s="110">
        <v>6.97</v>
      </c>
      <c r="F27" s="110">
        <v>6.63</v>
      </c>
      <c r="G27" s="110">
        <v>6.84</v>
      </c>
      <c r="H27" s="110">
        <v>7.64</v>
      </c>
      <c r="I27" s="110">
        <v>7.47</v>
      </c>
      <c r="J27" s="59"/>
      <c r="K27" s="15"/>
      <c r="L27" s="15"/>
      <c r="M27" s="15"/>
      <c r="N27" s="15"/>
      <c r="O27" s="15"/>
      <c r="P27" s="15"/>
      <c r="Q27" s="15"/>
      <c r="R27" s="15"/>
    </row>
    <row r="28" spans="1:18" ht="15" x14ac:dyDescent="0.25">
      <c r="A28" s="30">
        <v>21</v>
      </c>
      <c r="B28" s="109">
        <v>49.88</v>
      </c>
      <c r="C28" s="110">
        <v>52.51</v>
      </c>
      <c r="D28" s="110">
        <v>53.01</v>
      </c>
      <c r="E28" s="110">
        <v>52.4</v>
      </c>
      <c r="F28" s="110">
        <v>52.45</v>
      </c>
      <c r="G28" s="110">
        <v>51.96</v>
      </c>
      <c r="H28" s="110">
        <v>53.94</v>
      </c>
      <c r="I28" s="110">
        <v>54.12</v>
      </c>
      <c r="J28" s="59"/>
      <c r="K28" s="15"/>
      <c r="L28" s="15"/>
      <c r="M28" s="15"/>
      <c r="N28" s="15"/>
      <c r="O28" s="15"/>
      <c r="P28" s="15"/>
      <c r="Q28" s="15"/>
      <c r="R28" s="15"/>
    </row>
    <row r="29" spans="1:18" ht="15" x14ac:dyDescent="0.25">
      <c r="A29" s="30">
        <v>22</v>
      </c>
      <c r="B29" s="109">
        <v>3.17</v>
      </c>
      <c r="C29" s="110">
        <v>3.23</v>
      </c>
      <c r="D29" s="110">
        <v>3.18</v>
      </c>
      <c r="E29" s="110">
        <v>3.1</v>
      </c>
      <c r="F29" s="110">
        <v>3.21</v>
      </c>
      <c r="G29" s="110">
        <v>3.11</v>
      </c>
      <c r="H29" s="110">
        <v>3.15</v>
      </c>
      <c r="I29" s="110">
        <v>2.73</v>
      </c>
      <c r="J29" s="59"/>
      <c r="K29" s="24"/>
      <c r="L29" s="24"/>
      <c r="M29" s="24"/>
      <c r="N29" s="24"/>
      <c r="O29" s="24"/>
      <c r="P29" s="24"/>
      <c r="Q29" s="24"/>
      <c r="R29" s="24"/>
    </row>
    <row r="30" spans="1:18" ht="15" x14ac:dyDescent="0.25">
      <c r="A30" s="30">
        <v>23</v>
      </c>
      <c r="B30" s="109">
        <v>20.420000000000002</v>
      </c>
      <c r="C30" s="110">
        <v>20.309999999999999</v>
      </c>
      <c r="D30" s="110">
        <v>21.41</v>
      </c>
      <c r="E30" s="110">
        <v>21.21</v>
      </c>
      <c r="F30" s="110">
        <v>20.57</v>
      </c>
      <c r="G30" s="110">
        <v>20.86</v>
      </c>
      <c r="H30" s="110">
        <v>20.7</v>
      </c>
      <c r="I30" s="110">
        <v>20.28</v>
      </c>
      <c r="J30" s="59"/>
      <c r="K30" s="24"/>
      <c r="L30" s="24"/>
      <c r="M30" s="24"/>
      <c r="N30" s="24"/>
      <c r="O30" s="24"/>
      <c r="P30" s="24"/>
      <c r="Q30" s="24"/>
      <c r="R30" s="24"/>
    </row>
    <row r="31" spans="1:18" ht="15" x14ac:dyDescent="0.25">
      <c r="A31" s="30">
        <v>24</v>
      </c>
      <c r="B31" s="109">
        <v>119.29</v>
      </c>
      <c r="C31" s="110">
        <v>116.25</v>
      </c>
      <c r="D31" s="110">
        <v>122.41</v>
      </c>
      <c r="E31" s="110">
        <v>122.76</v>
      </c>
      <c r="F31" s="110">
        <v>120.49</v>
      </c>
      <c r="G31" s="110">
        <v>123.03</v>
      </c>
      <c r="H31" s="110">
        <v>121.76</v>
      </c>
      <c r="I31" s="110">
        <v>128.38999999999999</v>
      </c>
      <c r="J31" s="59"/>
      <c r="K31" s="24"/>
      <c r="L31" s="24"/>
      <c r="M31" s="24"/>
      <c r="N31" s="24"/>
      <c r="O31" s="24"/>
      <c r="P31" s="24"/>
      <c r="Q31" s="24"/>
      <c r="R31" s="24"/>
    </row>
    <row r="32" spans="1:18" ht="15" x14ac:dyDescent="0.25">
      <c r="A32" s="30">
        <v>25</v>
      </c>
      <c r="B32" s="109">
        <v>4.74</v>
      </c>
      <c r="C32" s="110">
        <v>5.1100000000000003</v>
      </c>
      <c r="D32" s="110">
        <v>4.82</v>
      </c>
      <c r="E32" s="110">
        <v>4.66</v>
      </c>
      <c r="F32" s="110">
        <v>5.14</v>
      </c>
      <c r="G32" s="110">
        <v>5</v>
      </c>
      <c r="H32" s="110">
        <v>5.0599999999999996</v>
      </c>
      <c r="I32" s="110">
        <v>5.42</v>
      </c>
      <c r="J32" s="60"/>
      <c r="K32" s="24"/>
      <c r="L32" s="24"/>
      <c r="M32" s="24"/>
      <c r="N32" s="24"/>
      <c r="O32" s="24"/>
      <c r="P32" s="24"/>
      <c r="Q32" s="24"/>
      <c r="R32" s="24"/>
    </row>
    <row r="33" spans="1:18" ht="15" x14ac:dyDescent="0.25">
      <c r="A33" s="30">
        <v>26</v>
      </c>
      <c r="B33" s="109">
        <v>5.93</v>
      </c>
      <c r="C33" s="110">
        <v>6.4</v>
      </c>
      <c r="D33" s="110">
        <v>6.28</v>
      </c>
      <c r="E33" s="110">
        <v>6.54</v>
      </c>
      <c r="F33" s="110">
        <v>6.32</v>
      </c>
      <c r="G33" s="110">
        <v>6.23</v>
      </c>
      <c r="H33" s="110">
        <v>6.34</v>
      </c>
      <c r="I33" s="110">
        <v>6.23</v>
      </c>
      <c r="J33" s="60"/>
      <c r="K33" s="24"/>
      <c r="L33" s="24"/>
      <c r="M33" s="24"/>
      <c r="N33" s="24"/>
      <c r="O33" s="24"/>
      <c r="P33" s="24"/>
      <c r="Q33" s="24"/>
      <c r="R33" s="24"/>
    </row>
    <row r="34" spans="1:18" ht="15" x14ac:dyDescent="0.25">
      <c r="A34" s="30">
        <v>27</v>
      </c>
      <c r="B34" s="109">
        <v>3.55</v>
      </c>
      <c r="C34" s="110">
        <v>3.8</v>
      </c>
      <c r="D34" s="110">
        <v>3.79</v>
      </c>
      <c r="E34" s="110">
        <v>3.7</v>
      </c>
      <c r="F34" s="110">
        <v>3.81</v>
      </c>
      <c r="G34" s="110">
        <v>3.62</v>
      </c>
      <c r="H34" s="110">
        <v>3.78</v>
      </c>
      <c r="I34" s="110">
        <v>3.67</v>
      </c>
      <c r="J34" s="60"/>
      <c r="K34" s="24"/>
      <c r="L34" s="24"/>
      <c r="M34" s="24"/>
      <c r="N34" s="24"/>
      <c r="O34" s="24"/>
      <c r="P34" s="24"/>
      <c r="Q34" s="24"/>
      <c r="R34" s="24"/>
    </row>
    <row r="35" spans="1:18" ht="15" x14ac:dyDescent="0.25">
      <c r="A35" s="30">
        <v>28</v>
      </c>
      <c r="B35" s="109">
        <v>9.92</v>
      </c>
      <c r="C35" s="110">
        <v>10.01</v>
      </c>
      <c r="D35" s="110">
        <v>9.59</v>
      </c>
      <c r="E35" s="110">
        <v>10.029999999999999</v>
      </c>
      <c r="F35" s="110">
        <v>10.14</v>
      </c>
      <c r="G35" s="110">
        <v>10.1</v>
      </c>
      <c r="H35" s="110">
        <v>10.039999999999999</v>
      </c>
      <c r="I35" s="110">
        <v>10.17</v>
      </c>
      <c r="J35" s="60"/>
      <c r="K35" s="24"/>
      <c r="L35" s="24"/>
      <c r="M35" s="24"/>
      <c r="N35" s="24"/>
      <c r="O35" s="24"/>
      <c r="P35" s="24"/>
      <c r="Q35" s="24"/>
      <c r="R35" s="24"/>
    </row>
    <row r="36" spans="1:18" ht="15" x14ac:dyDescent="0.25">
      <c r="A36" s="30">
        <v>29</v>
      </c>
      <c r="B36" s="109">
        <v>1.48</v>
      </c>
      <c r="C36" s="110">
        <v>1.68</v>
      </c>
      <c r="D36" s="110">
        <v>1.63</v>
      </c>
      <c r="E36" s="110">
        <v>1.75</v>
      </c>
      <c r="F36" s="110">
        <v>1.88</v>
      </c>
      <c r="G36" s="110">
        <v>1.86</v>
      </c>
      <c r="H36" s="110">
        <v>1.83</v>
      </c>
      <c r="I36" s="110">
        <v>1.77</v>
      </c>
      <c r="J36" s="60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25">
      <c r="A37" s="30">
        <v>30</v>
      </c>
      <c r="B37" s="109">
        <v>34.22</v>
      </c>
      <c r="C37" s="110">
        <v>33.89</v>
      </c>
      <c r="D37" s="110">
        <v>34.46</v>
      </c>
      <c r="E37" s="110">
        <v>34.159999999999997</v>
      </c>
      <c r="F37" s="110">
        <v>33.4</v>
      </c>
      <c r="G37" s="110">
        <v>32.9</v>
      </c>
      <c r="H37" s="110">
        <v>32.03</v>
      </c>
      <c r="I37" s="110">
        <v>33.090000000000003</v>
      </c>
      <c r="J37" s="60"/>
      <c r="K37" s="50"/>
      <c r="L37" s="51"/>
      <c r="M37" s="51"/>
      <c r="N37" s="51"/>
      <c r="O37" s="51"/>
      <c r="P37" s="51"/>
      <c r="Q37" s="51"/>
      <c r="R37" s="51"/>
    </row>
    <row r="38" spans="1:18" ht="15" x14ac:dyDescent="0.2">
      <c r="A38" s="30">
        <v>31</v>
      </c>
      <c r="B38" s="43"/>
      <c r="C38" s="44"/>
      <c r="D38" s="44"/>
      <c r="E38" s="44"/>
      <c r="F38" s="44"/>
      <c r="G38" s="42"/>
      <c r="H38" s="42"/>
      <c r="I38" s="42"/>
      <c r="J38" s="60"/>
      <c r="K38" s="52"/>
      <c r="L38" s="51"/>
      <c r="M38" s="51"/>
      <c r="N38" s="51"/>
      <c r="O38" s="51"/>
      <c r="P38" s="51"/>
      <c r="Q38" s="51"/>
      <c r="R38" s="51"/>
    </row>
    <row r="39" spans="1:18" ht="15" x14ac:dyDescent="0.2">
      <c r="A39" s="30">
        <v>32</v>
      </c>
      <c r="B39" s="43"/>
      <c r="C39" s="44"/>
      <c r="D39" s="44"/>
      <c r="E39" s="44"/>
      <c r="F39" s="44"/>
      <c r="G39" s="42"/>
      <c r="H39" s="42"/>
      <c r="I39" s="42"/>
      <c r="J39" s="60"/>
      <c r="K39" s="52"/>
      <c r="L39" s="51"/>
      <c r="M39" s="51"/>
      <c r="N39" s="51"/>
      <c r="O39" s="51"/>
      <c r="P39" s="51"/>
      <c r="Q39" s="51"/>
      <c r="R39" s="51"/>
    </row>
    <row r="40" spans="1:18" ht="15" x14ac:dyDescent="0.2">
      <c r="A40" s="30">
        <v>33</v>
      </c>
      <c r="B40" s="43"/>
      <c r="C40" s="44"/>
      <c r="D40" s="44"/>
      <c r="E40" s="44"/>
      <c r="F40" s="44"/>
      <c r="G40" s="42"/>
      <c r="H40" s="42"/>
      <c r="I40" s="42"/>
      <c r="J40" s="60"/>
      <c r="K40" s="125" t="s">
        <v>30</v>
      </c>
      <c r="L40" s="126"/>
      <c r="M40" s="126"/>
      <c r="N40" s="126"/>
      <c r="O40" s="126"/>
      <c r="P40" s="126"/>
      <c r="Q40" s="126"/>
      <c r="R40" s="126"/>
    </row>
    <row r="41" spans="1:18" ht="15" x14ac:dyDescent="0.2">
      <c r="A41" s="30">
        <v>34</v>
      </c>
      <c r="B41" s="43"/>
      <c r="C41" s="44"/>
      <c r="D41" s="44"/>
      <c r="E41" s="44"/>
      <c r="F41" s="44"/>
      <c r="G41" s="42"/>
      <c r="H41" s="42"/>
      <c r="I41" s="42"/>
      <c r="J41" s="60"/>
      <c r="K41" s="53"/>
      <c r="L41" s="54"/>
      <c r="M41" s="54"/>
      <c r="N41" s="54"/>
      <c r="O41" s="54"/>
      <c r="P41" s="54"/>
      <c r="Q41" s="54"/>
      <c r="R41" s="54"/>
    </row>
    <row r="42" spans="1:18" ht="15" x14ac:dyDescent="0.2">
      <c r="A42" s="30">
        <v>35</v>
      </c>
      <c r="B42" s="43"/>
      <c r="C42" s="44"/>
      <c r="D42" s="44"/>
      <c r="E42" s="44"/>
      <c r="F42" s="44"/>
      <c r="G42" s="42"/>
      <c r="H42" s="42"/>
      <c r="I42" s="42"/>
      <c r="J42" s="60"/>
      <c r="K42" s="53"/>
      <c r="L42" s="54"/>
      <c r="M42" s="54"/>
      <c r="N42" s="54"/>
      <c r="O42" s="54"/>
      <c r="P42" s="54"/>
      <c r="Q42" s="54"/>
      <c r="R42" s="54"/>
    </row>
    <row r="43" spans="1:18" ht="15" x14ac:dyDescent="0.2">
      <c r="A43" s="30">
        <v>36</v>
      </c>
      <c r="B43" s="43"/>
      <c r="C43" s="44"/>
      <c r="D43" s="44"/>
      <c r="E43" s="44"/>
      <c r="F43" s="44"/>
      <c r="G43" s="42"/>
      <c r="H43" s="42"/>
      <c r="I43" s="42"/>
      <c r="J43" s="60"/>
      <c r="K43" s="53"/>
      <c r="L43" s="54"/>
      <c r="M43" s="54"/>
      <c r="N43" s="54"/>
      <c r="O43" s="54"/>
      <c r="P43" s="54"/>
      <c r="Q43" s="54"/>
      <c r="R43" s="54"/>
    </row>
    <row r="44" spans="1:18" x14ac:dyDescent="0.2">
      <c r="A44" s="30">
        <v>37</v>
      </c>
      <c r="B44" s="45"/>
      <c r="C44" s="42"/>
      <c r="D44" s="42"/>
      <c r="E44" s="46"/>
      <c r="F44" s="42"/>
      <c r="G44" s="42"/>
      <c r="H44" s="42"/>
      <c r="I44" s="42"/>
      <c r="J44" s="59"/>
      <c r="K44" s="53"/>
      <c r="L44" s="54"/>
      <c r="M44" s="54"/>
      <c r="N44" s="54"/>
      <c r="O44" s="54"/>
      <c r="P44" s="54"/>
      <c r="Q44" s="54"/>
      <c r="R44" s="54"/>
    </row>
    <row r="45" spans="1:18" x14ac:dyDescent="0.2">
      <c r="A45" s="30">
        <v>38</v>
      </c>
      <c r="B45" s="45"/>
      <c r="C45" s="42"/>
      <c r="D45" s="42"/>
      <c r="E45" s="46"/>
      <c r="F45" s="42"/>
      <c r="G45" s="42"/>
      <c r="H45" s="42"/>
      <c r="I45" s="42"/>
      <c r="J45" s="59"/>
      <c r="K45" s="24"/>
      <c r="L45" s="24"/>
      <c r="M45" s="24"/>
      <c r="N45" s="24"/>
      <c r="O45" s="24"/>
      <c r="P45" s="24"/>
      <c r="Q45" s="24"/>
      <c r="R45" s="24"/>
    </row>
    <row r="46" spans="1:18" x14ac:dyDescent="0.2">
      <c r="A46" s="30">
        <v>39</v>
      </c>
      <c r="B46" s="45"/>
      <c r="C46" s="42"/>
      <c r="D46" s="42"/>
      <c r="E46" s="46"/>
      <c r="F46" s="42"/>
      <c r="G46" s="42"/>
      <c r="H46" s="42"/>
      <c r="I46" s="42"/>
      <c r="J46" s="60"/>
      <c r="K46" s="24"/>
      <c r="L46" s="24"/>
      <c r="M46" s="24"/>
      <c r="N46" s="24"/>
      <c r="O46" s="24"/>
      <c r="P46" s="24"/>
      <c r="Q46" s="24"/>
      <c r="R46" s="24"/>
    </row>
    <row r="47" spans="1:18" x14ac:dyDescent="0.2">
      <c r="A47" s="30">
        <v>40</v>
      </c>
      <c r="B47" s="45"/>
      <c r="C47" s="42"/>
      <c r="D47" s="42"/>
      <c r="E47" s="46"/>
      <c r="F47" s="42"/>
      <c r="G47" s="42"/>
      <c r="H47" s="42"/>
      <c r="I47" s="42"/>
      <c r="J47" s="60"/>
      <c r="K47" s="24"/>
      <c r="L47" s="24"/>
      <c r="M47" s="24"/>
      <c r="N47" s="24"/>
      <c r="O47" s="24"/>
      <c r="P47" s="24"/>
      <c r="Q47" s="24"/>
      <c r="R47" s="24"/>
    </row>
    <row r="48" spans="1:18" x14ac:dyDescent="0.2">
      <c r="A48" s="30">
        <v>41</v>
      </c>
      <c r="B48" s="45"/>
      <c r="C48" s="42"/>
      <c r="D48" s="42"/>
      <c r="E48" s="46"/>
      <c r="F48" s="42"/>
      <c r="G48" s="42"/>
      <c r="H48" s="42"/>
      <c r="I48" s="42"/>
      <c r="J48" s="60"/>
      <c r="K48" s="24"/>
      <c r="L48" s="24"/>
      <c r="M48" s="24"/>
      <c r="N48" s="24"/>
      <c r="O48" s="24"/>
      <c r="P48" s="24"/>
      <c r="Q48" s="24"/>
      <c r="R48" s="24"/>
    </row>
    <row r="49" spans="1:29" x14ac:dyDescent="0.2">
      <c r="A49" s="30">
        <v>42</v>
      </c>
      <c r="B49" s="45"/>
      <c r="C49" s="42"/>
      <c r="D49" s="42"/>
      <c r="E49" s="46"/>
      <c r="F49" s="42"/>
      <c r="G49" s="42"/>
      <c r="H49" s="42"/>
      <c r="I49" s="42"/>
      <c r="J49" s="60"/>
      <c r="K49" s="24"/>
      <c r="L49" s="24"/>
      <c r="M49" s="24"/>
      <c r="N49" s="24"/>
      <c r="O49" s="24"/>
      <c r="P49" s="24"/>
      <c r="Q49" s="24"/>
      <c r="R49" s="24"/>
    </row>
    <row r="50" spans="1:29" x14ac:dyDescent="0.2">
      <c r="A50" s="30">
        <v>43</v>
      </c>
      <c r="B50" s="45"/>
      <c r="C50" s="42"/>
      <c r="D50" s="42"/>
      <c r="E50" s="46"/>
      <c r="F50" s="42"/>
      <c r="G50" s="42"/>
      <c r="H50" s="42"/>
      <c r="I50" s="42"/>
      <c r="J50" s="60"/>
      <c r="K50" s="24"/>
      <c r="L50" s="24"/>
      <c r="M50" s="24"/>
      <c r="N50" s="24"/>
      <c r="O50" s="24"/>
      <c r="P50" s="24"/>
      <c r="Q50" s="24"/>
      <c r="R50" s="24"/>
    </row>
    <row r="51" spans="1:29" x14ac:dyDescent="0.2">
      <c r="A51" s="30">
        <v>44</v>
      </c>
      <c r="B51" s="45"/>
      <c r="C51" s="42"/>
      <c r="D51" s="42"/>
      <c r="E51" s="46"/>
      <c r="F51" s="42"/>
      <c r="G51" s="42"/>
      <c r="H51" s="42"/>
      <c r="I51" s="42"/>
      <c r="J51" s="60"/>
      <c r="K51" s="24"/>
      <c r="L51" s="24"/>
      <c r="M51" s="24"/>
      <c r="N51" s="24"/>
      <c r="O51" s="24"/>
      <c r="P51" s="24"/>
      <c r="Q51" s="24"/>
      <c r="R51" s="24"/>
    </row>
    <row r="52" spans="1:29" x14ac:dyDescent="0.2">
      <c r="A52" s="30">
        <v>45</v>
      </c>
      <c r="B52" s="45"/>
      <c r="C52" s="42"/>
      <c r="D52" s="42"/>
      <c r="E52" s="46"/>
      <c r="F52" s="42"/>
      <c r="G52" s="42"/>
      <c r="H52" s="42"/>
      <c r="I52" s="42"/>
      <c r="J52" s="60"/>
      <c r="K52" s="24"/>
      <c r="L52" s="24"/>
      <c r="M52" s="24"/>
      <c r="N52" s="24"/>
      <c r="O52" s="24"/>
      <c r="P52" s="24"/>
      <c r="Q52" s="24"/>
      <c r="R52" s="24"/>
    </row>
    <row r="53" spans="1:29" x14ac:dyDescent="0.2">
      <c r="A53" s="30">
        <v>46</v>
      </c>
      <c r="B53" s="45"/>
      <c r="C53" s="42"/>
      <c r="D53" s="42"/>
      <c r="E53" s="46"/>
      <c r="F53" s="42"/>
      <c r="G53" s="42"/>
      <c r="H53" s="42"/>
      <c r="I53" s="42"/>
      <c r="J53" s="60"/>
      <c r="K53" s="24"/>
      <c r="L53" s="24"/>
      <c r="M53" s="24"/>
      <c r="N53" s="24"/>
      <c r="O53" s="24"/>
      <c r="P53" s="24"/>
      <c r="Q53" s="24"/>
      <c r="R53" s="24"/>
    </row>
    <row r="54" spans="1:29" x14ac:dyDescent="0.2">
      <c r="A54" s="30">
        <v>47</v>
      </c>
      <c r="B54" s="45"/>
      <c r="C54" s="42"/>
      <c r="D54" s="42"/>
      <c r="E54" s="46"/>
      <c r="F54" s="42"/>
      <c r="G54" s="42"/>
      <c r="H54" s="42"/>
      <c r="I54" s="42"/>
      <c r="J54" s="60"/>
      <c r="K54" s="24"/>
      <c r="L54" s="24"/>
      <c r="M54" s="24"/>
      <c r="N54" s="24"/>
      <c r="O54" s="24"/>
      <c r="P54" s="24"/>
      <c r="Q54" s="24"/>
      <c r="R54" s="24"/>
    </row>
    <row r="55" spans="1:29" x14ac:dyDescent="0.2">
      <c r="A55" s="30">
        <v>48</v>
      </c>
      <c r="B55" s="45"/>
      <c r="C55" s="42"/>
      <c r="D55" s="42"/>
      <c r="E55" s="46"/>
      <c r="F55" s="42"/>
      <c r="G55" s="42"/>
      <c r="H55" s="42"/>
      <c r="I55" s="42"/>
      <c r="J55" s="60"/>
      <c r="K55" s="24"/>
      <c r="L55" s="24"/>
      <c r="M55" s="24"/>
      <c r="N55" s="24"/>
      <c r="O55" s="24"/>
      <c r="P55" s="24"/>
      <c r="Q55" s="24"/>
      <c r="R55" s="24"/>
    </row>
    <row r="56" spans="1:29" x14ac:dyDescent="0.2">
      <c r="A56" s="30">
        <v>49</v>
      </c>
      <c r="B56" s="45"/>
      <c r="C56" s="42"/>
      <c r="D56" s="42"/>
      <c r="E56" s="46"/>
      <c r="F56" s="42"/>
      <c r="G56" s="42"/>
      <c r="H56" s="42"/>
      <c r="I56" s="42"/>
      <c r="J56" s="60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25">
      <c r="A57" s="31">
        <v>50</v>
      </c>
      <c r="B57" s="47"/>
      <c r="C57" s="48"/>
      <c r="D57" s="48"/>
      <c r="E57" s="49"/>
      <c r="F57" s="48"/>
      <c r="G57" s="48"/>
      <c r="H57" s="48"/>
      <c r="I57" s="48"/>
      <c r="J57" s="61"/>
      <c r="K57" s="24"/>
      <c r="L57" s="24"/>
      <c r="M57" s="24"/>
      <c r="N57" s="24"/>
      <c r="O57" s="24"/>
      <c r="P57" s="24"/>
      <c r="Q57" s="24"/>
      <c r="R57" s="24"/>
    </row>
    <row r="58" spans="1:29" x14ac:dyDescent="0.2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x14ac:dyDescent="0.2">
      <c r="A61" s="14"/>
      <c r="B61" s="136" t="s">
        <v>26</v>
      </c>
      <c r="C61" s="137"/>
      <c r="D61" s="137"/>
      <c r="E61" s="137"/>
      <c r="F61" s="137"/>
      <c r="G61" s="137"/>
      <c r="H61" s="137"/>
      <c r="I61" s="137"/>
      <c r="J61" s="137"/>
      <c r="K61" s="24"/>
      <c r="L61" s="26"/>
      <c r="M61" s="26"/>
      <c r="N61" s="26"/>
      <c r="O61" s="26"/>
      <c r="P61" s="26"/>
      <c r="Q61" s="26"/>
      <c r="R61" s="26"/>
    </row>
    <row r="62" spans="1:29" x14ac:dyDescent="0.2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25">
      <c r="A63" s="28" t="s">
        <v>20</v>
      </c>
      <c r="B63" s="20" t="s">
        <v>0</v>
      </c>
      <c r="C63" s="20" t="s">
        <v>1</v>
      </c>
      <c r="D63" s="20" t="s">
        <v>2</v>
      </c>
      <c r="E63" s="20" t="s">
        <v>3</v>
      </c>
      <c r="F63" s="20" t="s">
        <v>4</v>
      </c>
      <c r="G63" s="20" t="s">
        <v>5</v>
      </c>
      <c r="H63" s="20" t="s">
        <v>6</v>
      </c>
      <c r="I63" s="20" t="s">
        <v>27</v>
      </c>
      <c r="J63" s="20" t="s">
        <v>28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x14ac:dyDescent="0.2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97.1875</v>
      </c>
      <c r="D64" s="25">
        <f t="shared" ref="D64:D73" si="2">IF((B8&lt;&gt;0)*ISNUMBER(D8),100*(D8/B8),"")</f>
        <v>104.6875</v>
      </c>
      <c r="E64" s="25">
        <f t="shared" ref="E64:E73" si="3">IF((B8&lt;&gt;0)*ISNUMBER(E8),100*(E8/B8),"")</f>
        <v>103.90625</v>
      </c>
      <c r="F64" s="25">
        <f t="shared" ref="F64:F73" si="4">IF((B8&lt;&gt;0)*ISNUMBER(F8),100*(F8/B8),"")</f>
        <v>102.49999999999999</v>
      </c>
      <c r="G64" s="25">
        <f t="shared" ref="G64:G73" si="5">IF((B8&lt;&gt;0)*ISNUMBER(G8),100*(G8/B8),"")</f>
        <v>99.0625</v>
      </c>
      <c r="H64" s="25">
        <f t="shared" ref="H64:H73" si="6">IF((B8&lt;&gt;0)*ISNUMBER(H8),100*(H8/B8),"")</f>
        <v>100.15624999999999</v>
      </c>
      <c r="I64" s="25">
        <f t="shared" ref="I64:I73" si="7">IF((B8&lt;&gt;0)*ISNUMBER(I8),100*(I8/B8),"")</f>
        <v>99.6875</v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x14ac:dyDescent="0.2">
      <c r="A65" s="30">
        <v>2</v>
      </c>
      <c r="B65" s="25">
        <f t="shared" si="0"/>
        <v>100</v>
      </c>
      <c r="C65" s="25">
        <f t="shared" si="1"/>
        <v>103.0571690614491</v>
      </c>
      <c r="D65" s="25">
        <f t="shared" si="2"/>
        <v>100.3362885967594</v>
      </c>
      <c r="E65" s="25">
        <f t="shared" si="3"/>
        <v>103.80617548150413</v>
      </c>
      <c r="F65" s="25">
        <f t="shared" si="4"/>
        <v>103.48517273005197</v>
      </c>
      <c r="G65" s="25">
        <f t="shared" si="5"/>
        <v>103.85203301742585</v>
      </c>
      <c r="H65" s="25">
        <f t="shared" si="6"/>
        <v>106.64934270865179</v>
      </c>
      <c r="I65" s="25">
        <f t="shared" si="7"/>
        <v>102.2164475695506</v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x14ac:dyDescent="0.2">
      <c r="A66" s="30">
        <v>3</v>
      </c>
      <c r="B66" s="25">
        <f t="shared" si="0"/>
        <v>100</v>
      </c>
      <c r="C66" s="25">
        <f t="shared" si="1"/>
        <v>110.13916500994034</v>
      </c>
      <c r="D66" s="25">
        <f t="shared" si="2"/>
        <v>101.98807157057655</v>
      </c>
      <c r="E66" s="25">
        <f t="shared" si="3"/>
        <v>104.17495029821073</v>
      </c>
      <c r="F66" s="25">
        <f t="shared" si="4"/>
        <v>107.15705765407553</v>
      </c>
      <c r="G66" s="25">
        <f t="shared" si="5"/>
        <v>107.95228628230615</v>
      </c>
      <c r="H66" s="25">
        <f t="shared" si="6"/>
        <v>104.97017892644136</v>
      </c>
      <c r="I66" s="25">
        <f t="shared" si="7"/>
        <v>106.95825049701789</v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x14ac:dyDescent="0.2">
      <c r="A67" s="30">
        <v>4</v>
      </c>
      <c r="B67" s="25">
        <f t="shared" si="0"/>
        <v>100</v>
      </c>
      <c r="C67" s="25">
        <f t="shared" si="1"/>
        <v>102.36363636363637</v>
      </c>
      <c r="D67" s="25">
        <f t="shared" si="2"/>
        <v>103.09090909090909</v>
      </c>
      <c r="E67" s="25">
        <f t="shared" si="3"/>
        <v>102.54545454545453</v>
      </c>
      <c r="F67" s="25">
        <f t="shared" si="4"/>
        <v>101.45454545454547</v>
      </c>
      <c r="G67" s="25">
        <f t="shared" si="5"/>
        <v>98.36363636363636</v>
      </c>
      <c r="H67" s="25">
        <f t="shared" si="6"/>
        <v>104.72727272727272</v>
      </c>
      <c r="I67" s="25">
        <f t="shared" si="7"/>
        <v>101.09090909090908</v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x14ac:dyDescent="0.2">
      <c r="A68" s="30">
        <v>5</v>
      </c>
      <c r="B68" s="25">
        <f t="shared" si="0"/>
        <v>100</v>
      </c>
      <c r="C68" s="25">
        <f t="shared" si="1"/>
        <v>115.60283687943263</v>
      </c>
      <c r="D68" s="25">
        <f t="shared" si="2"/>
        <v>106.02836879432624</v>
      </c>
      <c r="E68" s="25">
        <f t="shared" si="3"/>
        <v>104.6099290780142</v>
      </c>
      <c r="F68" s="25">
        <f t="shared" si="4"/>
        <v>99.290780141843967</v>
      </c>
      <c r="G68" s="25">
        <f t="shared" si="5"/>
        <v>104.25531914893618</v>
      </c>
      <c r="H68" s="25">
        <f t="shared" si="6"/>
        <v>102.48226950354611</v>
      </c>
      <c r="I68" s="25">
        <f t="shared" si="7"/>
        <v>98.581560283687935</v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x14ac:dyDescent="0.2">
      <c r="A69" s="30">
        <v>6</v>
      </c>
      <c r="B69" s="25">
        <f t="shared" si="0"/>
        <v>100</v>
      </c>
      <c r="C69" s="25">
        <f t="shared" si="1"/>
        <v>100.76045627376426</v>
      </c>
      <c r="D69" s="25">
        <f t="shared" si="2"/>
        <v>111.02661596958174</v>
      </c>
      <c r="E69" s="25">
        <f t="shared" si="3"/>
        <v>101.33079847908746</v>
      </c>
      <c r="F69" s="25">
        <f t="shared" si="4"/>
        <v>103.04182509505704</v>
      </c>
      <c r="G69" s="25">
        <f t="shared" si="5"/>
        <v>100.57034220532319</v>
      </c>
      <c r="H69" s="25">
        <f t="shared" si="6"/>
        <v>104.18250950570342</v>
      </c>
      <c r="I69" s="25">
        <f t="shared" si="7"/>
        <v>96.197718631178702</v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x14ac:dyDescent="0.2">
      <c r="A70" s="30">
        <v>7</v>
      </c>
      <c r="B70" s="25">
        <f t="shared" si="0"/>
        <v>100</v>
      </c>
      <c r="C70" s="25">
        <f t="shared" si="1"/>
        <v>91.65995165189365</v>
      </c>
      <c r="D70" s="25">
        <f t="shared" si="2"/>
        <v>97.206553854418488</v>
      </c>
      <c r="E70" s="25">
        <f t="shared" si="3"/>
        <v>96.360461993016386</v>
      </c>
      <c r="F70" s="25">
        <f t="shared" si="4"/>
        <v>97.300564061240948</v>
      </c>
      <c r="G70" s="25">
        <f t="shared" si="5"/>
        <v>94.627988181573997</v>
      </c>
      <c r="H70" s="25">
        <f t="shared" si="6"/>
        <v>96.790222938490473</v>
      </c>
      <c r="I70" s="25">
        <f t="shared" si="7"/>
        <v>99.086757990867596</v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x14ac:dyDescent="0.2">
      <c r="A71" s="30">
        <v>8</v>
      </c>
      <c r="B71" s="25">
        <f t="shared" si="0"/>
        <v>100</v>
      </c>
      <c r="C71" s="25">
        <f t="shared" si="1"/>
        <v>95.618305744888033</v>
      </c>
      <c r="D71" s="25">
        <f t="shared" si="2"/>
        <v>97.370983446932811</v>
      </c>
      <c r="E71" s="25">
        <f t="shared" si="3"/>
        <v>95.715676728334969</v>
      </c>
      <c r="F71" s="25">
        <f t="shared" si="4"/>
        <v>95.910418695228827</v>
      </c>
      <c r="G71" s="25">
        <f t="shared" si="5"/>
        <v>99.805258033106142</v>
      </c>
      <c r="H71" s="25">
        <f t="shared" si="6"/>
        <v>96.007789678675749</v>
      </c>
      <c r="I71" s="25">
        <f t="shared" si="7"/>
        <v>99.318403115871462</v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x14ac:dyDescent="0.2">
      <c r="A72" s="30">
        <v>9</v>
      </c>
      <c r="B72" s="25">
        <f t="shared" si="0"/>
        <v>100</v>
      </c>
      <c r="C72" s="25">
        <f t="shared" si="1"/>
        <v>108.3427922814983</v>
      </c>
      <c r="D72" s="25">
        <f t="shared" si="2"/>
        <v>110.4143019296254</v>
      </c>
      <c r="E72" s="25">
        <f t="shared" si="3"/>
        <v>109.86095346197504</v>
      </c>
      <c r="F72" s="25">
        <f t="shared" si="4"/>
        <v>107.36379114642452</v>
      </c>
      <c r="G72" s="25">
        <f t="shared" si="5"/>
        <v>110.25822928490349</v>
      </c>
      <c r="H72" s="25">
        <f t="shared" si="6"/>
        <v>109.52043132803631</v>
      </c>
      <c r="I72" s="25">
        <f t="shared" si="7"/>
        <v>112.38649262202041</v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x14ac:dyDescent="0.2">
      <c r="A73" s="30">
        <v>10</v>
      </c>
      <c r="B73" s="25">
        <f t="shared" si="0"/>
        <v>100</v>
      </c>
      <c r="C73" s="25">
        <f t="shared" si="1"/>
        <v>106.64746052069995</v>
      </c>
      <c r="D73" s="25">
        <f t="shared" si="2"/>
        <v>102.12334613743064</v>
      </c>
      <c r="E73" s="25">
        <f t="shared" si="3"/>
        <v>111.74775928297056</v>
      </c>
      <c r="F73" s="25">
        <f t="shared" si="4"/>
        <v>108.39735381988905</v>
      </c>
      <c r="G73" s="25">
        <f t="shared" si="5"/>
        <v>109.84848484848486</v>
      </c>
      <c r="H73" s="25">
        <f t="shared" si="6"/>
        <v>101.5044814340589</v>
      </c>
      <c r="I73" s="25">
        <f t="shared" si="7"/>
        <v>113.46564233888179</v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x14ac:dyDescent="0.2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112.45283018867924</v>
      </c>
      <c r="D74" s="25">
        <f t="shared" ref="D74:D103" si="11">IF((B18&lt;&gt;0)*ISNUMBER(D18),100*(D18/B18),"")</f>
        <v>109.43396226415094</v>
      </c>
      <c r="E74" s="25">
        <f t="shared" ref="E74:E103" si="12">IF((B18&lt;&gt;0)*ISNUMBER(E18),100*(E18/B18),"")</f>
        <v>115.28301886792454</v>
      </c>
      <c r="F74" s="25">
        <f t="shared" ref="F74:F103" si="13">IF((B18&lt;&gt;0)*ISNUMBER(F18),100*(F18/B18),"")</f>
        <v>112.26415094339623</v>
      </c>
      <c r="G74" s="25">
        <f t="shared" ref="G74:G103" si="14">IF((B18&lt;&gt;0)*ISNUMBER(G18),100*(G18/B18),"")</f>
        <v>114.15094339622642</v>
      </c>
      <c r="H74" s="25">
        <f t="shared" ref="H74:H103" si="15">IF((B18&lt;&gt;0)*ISNUMBER(H18),100*(H18/B18),"")</f>
        <v>114.33962264150944</v>
      </c>
      <c r="I74" s="25">
        <f t="shared" ref="I74:I103" si="16">IF((B18&lt;&gt;0)*ISNUMBER(I18),100*(I18/B18),"")</f>
        <v>107.73584905660378</v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x14ac:dyDescent="0.2">
      <c r="A75" s="30">
        <v>12</v>
      </c>
      <c r="B75" s="25">
        <f t="shared" si="9"/>
        <v>100</v>
      </c>
      <c r="C75" s="25">
        <f t="shared" si="10"/>
        <v>95.674740484429066</v>
      </c>
      <c r="D75" s="25">
        <f t="shared" si="11"/>
        <v>96.885813148788912</v>
      </c>
      <c r="E75" s="25">
        <f t="shared" si="12"/>
        <v>98.096885813148788</v>
      </c>
      <c r="F75" s="25">
        <f t="shared" si="13"/>
        <v>94.636678200692032</v>
      </c>
      <c r="G75" s="25">
        <f t="shared" si="14"/>
        <v>97.577854671280264</v>
      </c>
      <c r="H75" s="25">
        <f t="shared" si="15"/>
        <v>102.07612456747405</v>
      </c>
      <c r="I75" s="25">
        <f t="shared" si="16"/>
        <v>96.193771626297561</v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x14ac:dyDescent="0.2">
      <c r="A76" s="30">
        <v>13</v>
      </c>
      <c r="B76" s="25">
        <f t="shared" si="9"/>
        <v>100</v>
      </c>
      <c r="C76" s="25">
        <f t="shared" si="10"/>
        <v>103.37837837837837</v>
      </c>
      <c r="D76" s="25">
        <f t="shared" si="11"/>
        <v>108.78378378378379</v>
      </c>
      <c r="E76" s="25">
        <f t="shared" si="12"/>
        <v>102.70270270270269</v>
      </c>
      <c r="F76" s="25">
        <f t="shared" si="13"/>
        <v>103.04054054054052</v>
      </c>
      <c r="G76" s="25">
        <f t="shared" si="14"/>
        <v>96.959459459459467</v>
      </c>
      <c r="H76" s="25">
        <f t="shared" si="15"/>
        <v>99.324324324324323</v>
      </c>
      <c r="I76" s="25">
        <f t="shared" si="16"/>
        <v>93.581081081081081</v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x14ac:dyDescent="0.2">
      <c r="A77" s="30">
        <v>14</v>
      </c>
      <c r="B77" s="25">
        <f t="shared" si="9"/>
        <v>100</v>
      </c>
      <c r="C77" s="25">
        <f t="shared" si="10"/>
        <v>104.33516661274669</v>
      </c>
      <c r="D77" s="25">
        <f t="shared" si="11"/>
        <v>102.90089507171358</v>
      </c>
      <c r="E77" s="25">
        <f t="shared" si="12"/>
        <v>105.48905424350264</v>
      </c>
      <c r="F77" s="25">
        <f t="shared" si="13"/>
        <v>103.80675078183974</v>
      </c>
      <c r="G77" s="25">
        <f t="shared" si="14"/>
        <v>105.58611021244472</v>
      </c>
      <c r="H77" s="25">
        <f t="shared" si="15"/>
        <v>107.02038175347784</v>
      </c>
      <c r="I77" s="25">
        <f t="shared" si="16"/>
        <v>102.38326323735576</v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x14ac:dyDescent="0.2">
      <c r="A78" s="30">
        <v>15</v>
      </c>
      <c r="B78" s="25">
        <f t="shared" si="9"/>
        <v>100</v>
      </c>
      <c r="C78" s="25">
        <f t="shared" si="10"/>
        <v>100.66555740432612</v>
      </c>
      <c r="D78" s="25">
        <f t="shared" si="11"/>
        <v>105.9900166389351</v>
      </c>
      <c r="E78" s="25">
        <f t="shared" si="12"/>
        <v>98.835274542429303</v>
      </c>
      <c r="F78" s="25">
        <f t="shared" si="13"/>
        <v>104.3261231281198</v>
      </c>
      <c r="G78" s="25">
        <f t="shared" si="14"/>
        <v>102.32945091514145</v>
      </c>
      <c r="H78" s="25">
        <f t="shared" si="15"/>
        <v>103.49417637271215</v>
      </c>
      <c r="I78" s="25">
        <f t="shared" si="16"/>
        <v>105.15806988352747</v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x14ac:dyDescent="0.2">
      <c r="A79" s="30">
        <v>16</v>
      </c>
      <c r="B79" s="25">
        <f t="shared" si="9"/>
        <v>100</v>
      </c>
      <c r="C79" s="25">
        <f t="shared" si="10"/>
        <v>106.89655172413795</v>
      </c>
      <c r="D79" s="25">
        <f t="shared" si="11"/>
        <v>106.26959247648904</v>
      </c>
      <c r="E79" s="25">
        <f t="shared" si="12"/>
        <v>105.64263322884014</v>
      </c>
      <c r="F79" s="25">
        <f t="shared" si="13"/>
        <v>99.686520376175565</v>
      </c>
      <c r="G79" s="25">
        <f t="shared" si="14"/>
        <v>107.21003134796238</v>
      </c>
      <c r="H79" s="25">
        <f t="shared" si="15"/>
        <v>102.19435736677116</v>
      </c>
      <c r="I79" s="25">
        <f t="shared" si="16"/>
        <v>102.19435736677116</v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x14ac:dyDescent="0.2">
      <c r="A80" s="30">
        <v>17</v>
      </c>
      <c r="B80" s="25">
        <f t="shared" si="9"/>
        <v>100</v>
      </c>
      <c r="C80" s="25">
        <f t="shared" si="10"/>
        <v>103.93374741200827</v>
      </c>
      <c r="D80" s="25">
        <f t="shared" si="11"/>
        <v>104.55486542443064</v>
      </c>
      <c r="E80" s="25">
        <f t="shared" si="12"/>
        <v>102.27743271221532</v>
      </c>
      <c r="F80" s="25">
        <f t="shared" si="13"/>
        <v>107.24637681159419</v>
      </c>
      <c r="G80" s="25">
        <f t="shared" si="14"/>
        <v>105.59006211180125</v>
      </c>
      <c r="H80" s="25">
        <f t="shared" si="15"/>
        <v>100</v>
      </c>
      <c r="I80" s="25">
        <f t="shared" si="16"/>
        <v>106.83229813664596</v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x14ac:dyDescent="0.2">
      <c r="A81" s="30">
        <v>18</v>
      </c>
      <c r="B81" s="25">
        <f t="shared" si="9"/>
        <v>100</v>
      </c>
      <c r="C81" s="25">
        <f t="shared" si="10"/>
        <v>98.264104153750779</v>
      </c>
      <c r="D81" s="25">
        <f t="shared" si="11"/>
        <v>100.06199628022318</v>
      </c>
      <c r="E81" s="25">
        <f t="shared" si="12"/>
        <v>97.954122752634859</v>
      </c>
      <c r="F81" s="25">
        <f t="shared" si="13"/>
        <v>102.72783632982021</v>
      </c>
      <c r="G81" s="25">
        <f t="shared" si="14"/>
        <v>100.68195908245505</v>
      </c>
      <c r="H81" s="25">
        <f t="shared" si="15"/>
        <v>102.23186608803472</v>
      </c>
      <c r="I81" s="25">
        <f t="shared" si="16"/>
        <v>98.450092994420345</v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x14ac:dyDescent="0.2">
      <c r="A82" s="30">
        <v>19</v>
      </c>
      <c r="B82" s="25">
        <f t="shared" si="9"/>
        <v>100</v>
      </c>
      <c r="C82" s="25">
        <f t="shared" si="10"/>
        <v>100.21477663230239</v>
      </c>
      <c r="D82" s="25">
        <f t="shared" si="11"/>
        <v>102.71692439862544</v>
      </c>
      <c r="E82" s="25">
        <f t="shared" si="12"/>
        <v>103.96262886597938</v>
      </c>
      <c r="F82" s="25">
        <f t="shared" si="13"/>
        <v>102.1155498281787</v>
      </c>
      <c r="G82" s="25">
        <f t="shared" si="14"/>
        <v>97.411941580756007</v>
      </c>
      <c r="H82" s="25">
        <f t="shared" si="15"/>
        <v>98.432130584192436</v>
      </c>
      <c r="I82" s="25">
        <f t="shared" si="16"/>
        <v>99.677835051546381</v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x14ac:dyDescent="0.2">
      <c r="A83" s="30">
        <v>20</v>
      </c>
      <c r="B83" s="25">
        <f t="shared" si="9"/>
        <v>100</v>
      </c>
      <c r="C83" s="25">
        <f t="shared" si="10"/>
        <v>96.306429548563628</v>
      </c>
      <c r="D83" s="25">
        <f t="shared" si="11"/>
        <v>79.480164158686733</v>
      </c>
      <c r="E83" s="25">
        <f t="shared" si="12"/>
        <v>95.348837209302332</v>
      </c>
      <c r="F83" s="25">
        <f t="shared" si="13"/>
        <v>90.697674418604663</v>
      </c>
      <c r="G83" s="25">
        <f t="shared" si="14"/>
        <v>93.57045143638851</v>
      </c>
      <c r="H83" s="25">
        <f t="shared" si="15"/>
        <v>104.51436388508893</v>
      </c>
      <c r="I83" s="25">
        <f t="shared" si="16"/>
        <v>102.18878248974008</v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x14ac:dyDescent="0.2">
      <c r="A84" s="30">
        <v>21</v>
      </c>
      <c r="B84" s="25">
        <f t="shared" si="9"/>
        <v>100</v>
      </c>
      <c r="C84" s="25">
        <f t="shared" si="10"/>
        <v>105.27265437048916</v>
      </c>
      <c r="D84" s="25">
        <f t="shared" si="11"/>
        <v>106.27506014434643</v>
      </c>
      <c r="E84" s="25">
        <f t="shared" si="12"/>
        <v>105.05212510024057</v>
      </c>
      <c r="F84" s="25">
        <f t="shared" si="13"/>
        <v>105.15236567762631</v>
      </c>
      <c r="G84" s="25">
        <f t="shared" si="14"/>
        <v>104.17000801924618</v>
      </c>
      <c r="H84" s="25">
        <f t="shared" si="15"/>
        <v>108.13953488372093</v>
      </c>
      <c r="I84" s="25">
        <f t="shared" si="16"/>
        <v>108.50040096230953</v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x14ac:dyDescent="0.2">
      <c r="A85" s="30">
        <v>22</v>
      </c>
      <c r="B85" s="25">
        <f t="shared" si="9"/>
        <v>100</v>
      </c>
      <c r="C85" s="25">
        <f t="shared" si="10"/>
        <v>101.89274447949528</v>
      </c>
      <c r="D85" s="25">
        <f t="shared" si="11"/>
        <v>100.31545741324921</v>
      </c>
      <c r="E85" s="25">
        <f t="shared" si="12"/>
        <v>97.791798107255516</v>
      </c>
      <c r="F85" s="25">
        <f t="shared" si="13"/>
        <v>101.26182965299684</v>
      </c>
      <c r="G85" s="25">
        <f t="shared" si="14"/>
        <v>98.107255520504737</v>
      </c>
      <c r="H85" s="25">
        <f t="shared" si="15"/>
        <v>99.369085173501588</v>
      </c>
      <c r="I85" s="25">
        <f t="shared" si="16"/>
        <v>86.119873817034701</v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x14ac:dyDescent="0.2">
      <c r="A86" s="30">
        <v>23</v>
      </c>
      <c r="B86" s="25">
        <f t="shared" si="9"/>
        <v>100</v>
      </c>
      <c r="C86" s="25">
        <f t="shared" si="10"/>
        <v>99.461312438785484</v>
      </c>
      <c r="D86" s="25">
        <f t="shared" si="11"/>
        <v>104.84818805093046</v>
      </c>
      <c r="E86" s="25">
        <f t="shared" si="12"/>
        <v>103.86875612144955</v>
      </c>
      <c r="F86" s="25">
        <f t="shared" si="13"/>
        <v>100.73457394711068</v>
      </c>
      <c r="G86" s="25">
        <f t="shared" si="14"/>
        <v>102.15475024485796</v>
      </c>
      <c r="H86" s="25">
        <f t="shared" si="15"/>
        <v>101.37120470127326</v>
      </c>
      <c r="I86" s="25">
        <f t="shared" si="16"/>
        <v>99.314397649363357</v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x14ac:dyDescent="0.2">
      <c r="A87" s="30">
        <v>24</v>
      </c>
      <c r="B87" s="25">
        <f t="shared" si="9"/>
        <v>100</v>
      </c>
      <c r="C87" s="25">
        <f t="shared" si="10"/>
        <v>97.451588565680268</v>
      </c>
      <c r="D87" s="25">
        <f t="shared" si="11"/>
        <v>102.61547489311759</v>
      </c>
      <c r="E87" s="25">
        <f t="shared" si="12"/>
        <v>102.90887752535838</v>
      </c>
      <c r="F87" s="25">
        <f t="shared" si="13"/>
        <v>101.0059518819683</v>
      </c>
      <c r="G87" s="25">
        <f t="shared" si="14"/>
        <v>103.13521669880123</v>
      </c>
      <c r="H87" s="25">
        <f t="shared" si="15"/>
        <v>102.07058429038479</v>
      </c>
      <c r="I87" s="25">
        <f t="shared" si="16"/>
        <v>107.62846843825969</v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x14ac:dyDescent="0.2">
      <c r="A88" s="30">
        <v>25</v>
      </c>
      <c r="B88" s="25">
        <f t="shared" si="9"/>
        <v>100</v>
      </c>
      <c r="C88" s="25">
        <f t="shared" si="10"/>
        <v>107.80590717299579</v>
      </c>
      <c r="D88" s="25">
        <f t="shared" si="11"/>
        <v>101.68776371308017</v>
      </c>
      <c r="E88" s="25">
        <f t="shared" si="12"/>
        <v>98.312236286919827</v>
      </c>
      <c r="F88" s="25">
        <f t="shared" si="13"/>
        <v>108.43881856540082</v>
      </c>
      <c r="G88" s="25">
        <f t="shared" si="14"/>
        <v>105.48523206751055</v>
      </c>
      <c r="H88" s="25">
        <f t="shared" si="15"/>
        <v>106.75105485232066</v>
      </c>
      <c r="I88" s="25">
        <f t="shared" si="16"/>
        <v>114.34599156118144</v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x14ac:dyDescent="0.2">
      <c r="A89" s="30">
        <v>26</v>
      </c>
      <c r="B89" s="25">
        <f t="shared" si="9"/>
        <v>100</v>
      </c>
      <c r="C89" s="25">
        <f t="shared" si="10"/>
        <v>107.9258010118044</v>
      </c>
      <c r="D89" s="25">
        <f t="shared" si="11"/>
        <v>105.90219224283305</v>
      </c>
      <c r="E89" s="25">
        <f t="shared" si="12"/>
        <v>110.28667790893761</v>
      </c>
      <c r="F89" s="25">
        <f t="shared" si="13"/>
        <v>106.57672849915684</v>
      </c>
      <c r="G89" s="25">
        <f t="shared" si="14"/>
        <v>105.05902192242836</v>
      </c>
      <c r="H89" s="25">
        <f t="shared" si="15"/>
        <v>106.91399662731872</v>
      </c>
      <c r="I89" s="25">
        <f t="shared" si="16"/>
        <v>105.05902192242836</v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x14ac:dyDescent="0.2">
      <c r="A90" s="30">
        <v>27</v>
      </c>
      <c r="B90" s="25">
        <f t="shared" si="9"/>
        <v>100</v>
      </c>
      <c r="C90" s="25">
        <f t="shared" si="10"/>
        <v>107.04225352112675</v>
      </c>
      <c r="D90" s="25">
        <f t="shared" si="11"/>
        <v>106.76056338028171</v>
      </c>
      <c r="E90" s="25">
        <f t="shared" si="12"/>
        <v>104.22535211267608</v>
      </c>
      <c r="F90" s="25">
        <f t="shared" si="13"/>
        <v>107.32394366197184</v>
      </c>
      <c r="G90" s="25">
        <f t="shared" si="14"/>
        <v>101.97183098591549</v>
      </c>
      <c r="H90" s="25">
        <f t="shared" si="15"/>
        <v>106.47887323943661</v>
      </c>
      <c r="I90" s="25">
        <f t="shared" si="16"/>
        <v>103.38028169014083</v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x14ac:dyDescent="0.2">
      <c r="A91" s="30">
        <v>28</v>
      </c>
      <c r="B91" s="25">
        <f t="shared" si="9"/>
        <v>100</v>
      </c>
      <c r="C91" s="25">
        <f t="shared" si="10"/>
        <v>100.90725806451613</v>
      </c>
      <c r="D91" s="25">
        <f t="shared" si="11"/>
        <v>96.673387096774192</v>
      </c>
      <c r="E91" s="25">
        <f t="shared" si="12"/>
        <v>101.10887096774192</v>
      </c>
      <c r="F91" s="25">
        <f t="shared" si="13"/>
        <v>102.21774193548387</v>
      </c>
      <c r="G91" s="25">
        <f t="shared" si="14"/>
        <v>101.81451612903226</v>
      </c>
      <c r="H91" s="25">
        <f t="shared" si="15"/>
        <v>101.20967741935483</v>
      </c>
      <c r="I91" s="25">
        <f t="shared" si="16"/>
        <v>102.52016129032258</v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x14ac:dyDescent="0.2">
      <c r="A92" s="30">
        <v>29</v>
      </c>
      <c r="B92" s="25">
        <f t="shared" si="9"/>
        <v>100</v>
      </c>
      <c r="C92" s="25">
        <f t="shared" si="10"/>
        <v>113.51351351351352</v>
      </c>
      <c r="D92" s="25">
        <f t="shared" si="11"/>
        <v>110.13513513513513</v>
      </c>
      <c r="E92" s="25">
        <f t="shared" si="12"/>
        <v>118.24324324324324</v>
      </c>
      <c r="F92" s="25">
        <f t="shared" si="13"/>
        <v>127.02702702702702</v>
      </c>
      <c r="G92" s="25">
        <f t="shared" si="14"/>
        <v>125.67567567567568</v>
      </c>
      <c r="H92" s="25">
        <f t="shared" si="15"/>
        <v>123.64864864864866</v>
      </c>
      <c r="I92" s="25">
        <f t="shared" si="16"/>
        <v>119.59459459459461</v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x14ac:dyDescent="0.2">
      <c r="A93" s="30">
        <v>30</v>
      </c>
      <c r="B93" s="25">
        <f t="shared" si="9"/>
        <v>100</v>
      </c>
      <c r="C93" s="25">
        <f t="shared" si="10"/>
        <v>99.035651665692583</v>
      </c>
      <c r="D93" s="25">
        <f t="shared" si="11"/>
        <v>100.70134424313268</v>
      </c>
      <c r="E93" s="25">
        <f t="shared" si="12"/>
        <v>99.824663939216833</v>
      </c>
      <c r="F93" s="25">
        <f t="shared" si="13"/>
        <v>97.603740502630046</v>
      </c>
      <c r="G93" s="25">
        <f t="shared" si="14"/>
        <v>96.142606662770319</v>
      </c>
      <c r="H93" s="25">
        <f t="shared" si="15"/>
        <v>93.600233781414389</v>
      </c>
      <c r="I93" s="25">
        <f t="shared" si="16"/>
        <v>96.697837521917023</v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x14ac:dyDescent="0.2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x14ac:dyDescent="0.2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x14ac:dyDescent="0.2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x14ac:dyDescent="0.2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2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5"/>
      <c r="L98" s="56"/>
      <c r="M98" s="56"/>
      <c r="N98" s="56"/>
      <c r="O98" s="56"/>
      <c r="P98" s="56"/>
      <c r="Q98" s="56"/>
      <c r="R98" s="56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x14ac:dyDescent="0.2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7"/>
      <c r="L99" s="56"/>
      <c r="M99" s="56"/>
      <c r="N99" s="56"/>
      <c r="O99" s="56"/>
      <c r="P99" s="56"/>
      <c r="Q99" s="56"/>
      <c r="R99" s="56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x14ac:dyDescent="0.2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7"/>
      <c r="L100" s="56"/>
      <c r="M100" s="56"/>
      <c r="N100" s="56"/>
      <c r="O100" s="56"/>
      <c r="P100" s="56"/>
      <c r="Q100" s="56"/>
      <c r="R100" s="56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x14ac:dyDescent="0.2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7"/>
      <c r="L101" s="56"/>
      <c r="M101" s="56"/>
      <c r="N101" s="56"/>
      <c r="O101" s="56"/>
      <c r="P101" s="56"/>
      <c r="Q101" s="56"/>
      <c r="R101" s="56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x14ac:dyDescent="0.2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27" t="s">
        <v>29</v>
      </c>
      <c r="L102" s="128"/>
      <c r="M102" s="128"/>
      <c r="N102" s="128"/>
      <c r="O102" s="128"/>
      <c r="P102" s="128"/>
      <c r="Q102" s="128"/>
      <c r="R102" s="128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x14ac:dyDescent="0.2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29"/>
      <c r="L103" s="128"/>
      <c r="M103" s="128"/>
      <c r="N103" s="128"/>
      <c r="O103" s="128"/>
      <c r="P103" s="128"/>
      <c r="Q103" s="128"/>
      <c r="R103" s="128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x14ac:dyDescent="0.2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29"/>
      <c r="L104" s="128"/>
      <c r="M104" s="128"/>
      <c r="N104" s="128"/>
      <c r="O104" s="128"/>
      <c r="P104" s="128"/>
      <c r="Q104" s="128"/>
      <c r="R104" s="128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x14ac:dyDescent="0.2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29"/>
      <c r="L105" s="128"/>
      <c r="M105" s="128"/>
      <c r="N105" s="128"/>
      <c r="O105" s="128"/>
      <c r="P105" s="128"/>
      <c r="Q105" s="128"/>
      <c r="R105" s="128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x14ac:dyDescent="0.2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29"/>
      <c r="L106" s="128"/>
      <c r="M106" s="128"/>
      <c r="N106" s="128"/>
      <c r="O106" s="128"/>
      <c r="P106" s="128"/>
      <c r="Q106" s="128"/>
      <c r="R106" s="128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x14ac:dyDescent="0.2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7"/>
      <c r="L107" s="56"/>
      <c r="M107" s="56"/>
      <c r="N107" s="56"/>
      <c r="O107" s="56"/>
      <c r="P107" s="56"/>
      <c r="Q107" s="56"/>
      <c r="R107" s="56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x14ac:dyDescent="0.2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7"/>
      <c r="L108" s="56"/>
      <c r="M108" s="56"/>
      <c r="N108" s="56"/>
      <c r="O108" s="56"/>
      <c r="P108" s="56"/>
      <c r="Q108" s="56"/>
      <c r="R108" s="56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x14ac:dyDescent="0.2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7"/>
      <c r="L109" s="56"/>
      <c r="M109" s="56"/>
      <c r="N109" s="56"/>
      <c r="O109" s="56"/>
      <c r="P109" s="56"/>
      <c r="Q109" s="56"/>
      <c r="R109" s="56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x14ac:dyDescent="0.2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7"/>
      <c r="L110" s="56"/>
      <c r="M110" s="56"/>
      <c r="N110" s="56"/>
      <c r="O110" s="56"/>
      <c r="P110" s="56"/>
      <c r="Q110" s="56"/>
      <c r="R110" s="56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x14ac:dyDescent="0.2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x14ac:dyDescent="0.2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2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x14ac:dyDescent="0.2">
      <c r="A114" s="35" t="s">
        <v>7</v>
      </c>
      <c r="B114" s="26">
        <f t="shared" ref="B114:H114" si="27">IF(B115&gt;0,AVERAGE(B64:B113),"")</f>
        <v>100</v>
      </c>
      <c r="C114" s="26">
        <f t="shared" si="27"/>
        <v>103.12700803768749</v>
      </c>
      <c r="D114" s="26">
        <f t="shared" si="27"/>
        <v>102.90885064497557</v>
      </c>
      <c r="E114" s="26">
        <f t="shared" si="27"/>
        <v>103.3757867200096</v>
      </c>
      <c r="F114" s="26">
        <f t="shared" si="27"/>
        <v>103.4597477169564</v>
      </c>
      <c r="G114" s="26">
        <f t="shared" si="27"/>
        <v>103.11268185021181</v>
      </c>
      <c r="H114" s="26">
        <f t="shared" si="27"/>
        <v>103.67236633172789</v>
      </c>
      <c r="I114" s="26">
        <f>IF(I115&gt;0,AVERAGE(I64:I113),"")</f>
        <v>102.88487041705091</v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x14ac:dyDescent="0.2">
      <c r="A115" s="36" t="s">
        <v>8</v>
      </c>
      <c r="B115" s="26">
        <f>COUNT(B64:B113)</f>
        <v>30</v>
      </c>
      <c r="C115" s="26">
        <f t="shared" ref="C115:J115" si="28">COUNT(C64:C113)</f>
        <v>30</v>
      </c>
      <c r="D115" s="26">
        <f t="shared" si="28"/>
        <v>30</v>
      </c>
      <c r="E115" s="26">
        <f t="shared" si="28"/>
        <v>30</v>
      </c>
      <c r="F115" s="26">
        <f t="shared" si="28"/>
        <v>30</v>
      </c>
      <c r="G115" s="26">
        <f t="shared" si="28"/>
        <v>30</v>
      </c>
      <c r="H115" s="26">
        <f t="shared" si="28"/>
        <v>30</v>
      </c>
      <c r="I115" s="26">
        <f t="shared" si="28"/>
        <v>30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x14ac:dyDescent="0.2">
      <c r="A116" s="36" t="s">
        <v>9</v>
      </c>
      <c r="B116" s="26">
        <f>IF(B115&gt;0,STDEV(B64:B113),"")</f>
        <v>0</v>
      </c>
      <c r="C116" s="26">
        <f t="shared" ref="C116:H116" si="29">IF(C115&gt;0,STDEV(C64:C113),"")</f>
        <v>5.7503326915437558</v>
      </c>
      <c r="D116" s="26">
        <f t="shared" si="29"/>
        <v>5.9985649682140973</v>
      </c>
      <c r="E116" s="26">
        <f t="shared" si="29"/>
        <v>5.47912499673859</v>
      </c>
      <c r="F116" s="26">
        <f t="shared" si="29"/>
        <v>6.3862758022371384</v>
      </c>
      <c r="G116" s="26">
        <f t="shared" si="29"/>
        <v>6.4237613623672392</v>
      </c>
      <c r="H116" s="26">
        <f t="shared" si="29"/>
        <v>5.7050202540356718</v>
      </c>
      <c r="I116" s="26">
        <f>IF(I115&gt;0,STDEV(I64:I113),"")</f>
        <v>6.7764310048054819</v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x14ac:dyDescent="0.2">
      <c r="A117" s="36" t="s">
        <v>10</v>
      </c>
      <c r="B117" s="26">
        <f>IF(B115&gt;0,B116/SQRT(B115),"")</f>
        <v>0</v>
      </c>
      <c r="C117" s="26">
        <f t="shared" ref="C117:H117" si="30">IF(C115&gt;0,C116/SQRT(C115),"")</f>
        <v>1.0498623094393038</v>
      </c>
      <c r="D117" s="26">
        <f t="shared" si="30"/>
        <v>1.0951831152503737</v>
      </c>
      <c r="E117" s="26">
        <f t="shared" si="30"/>
        <v>1.0003467853680486</v>
      </c>
      <c r="F117" s="26">
        <f t="shared" si="30"/>
        <v>1.1659691051115606</v>
      </c>
      <c r="G117" s="26">
        <f t="shared" si="30"/>
        <v>1.1728130007328847</v>
      </c>
      <c r="H117" s="26">
        <f t="shared" si="30"/>
        <v>1.0415894280530635</v>
      </c>
      <c r="I117" s="26">
        <f>IF(I115&gt;0,I116/SQRT(I115),"")</f>
        <v>1.2372013735697871</v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x14ac:dyDescent="0.2">
      <c r="A118" s="36" t="s">
        <v>15</v>
      </c>
      <c r="B118" s="26">
        <f t="shared" ref="B118:J118" si="31">IF(B115&gt;2,TINV(0.1,B115-1),"")</f>
        <v>1.6991270265334986</v>
      </c>
      <c r="C118" s="26">
        <f t="shared" si="31"/>
        <v>1.6991270265334986</v>
      </c>
      <c r="D118" s="26">
        <f t="shared" si="31"/>
        <v>1.6991270265334986</v>
      </c>
      <c r="E118" s="26">
        <f t="shared" si="31"/>
        <v>1.6991270265334986</v>
      </c>
      <c r="F118" s="26">
        <f t="shared" si="31"/>
        <v>1.6991270265334986</v>
      </c>
      <c r="G118" s="26">
        <f t="shared" si="31"/>
        <v>1.6991270265334986</v>
      </c>
      <c r="H118" s="26">
        <f t="shared" si="31"/>
        <v>1.6991270265334986</v>
      </c>
      <c r="I118" s="26">
        <f t="shared" si="31"/>
        <v>1.6991270265334986</v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x14ac:dyDescent="0.2">
      <c r="A119" s="36" t="s">
        <v>14</v>
      </c>
      <c r="B119" s="26">
        <f>IF(B115&gt;2,B118*B117,"")</f>
        <v>0</v>
      </c>
      <c r="C119" s="26">
        <f t="shared" ref="C119:H119" si="32">IF(C115&gt;2,C118*C117,"")</f>
        <v>1.783849424107196</v>
      </c>
      <c r="D119" s="26">
        <f t="shared" si="32"/>
        <v>1.8608552301250614</v>
      </c>
      <c r="E119" s="26">
        <f t="shared" si="32"/>
        <v>1.6997162589247563</v>
      </c>
      <c r="F119" s="26">
        <f t="shared" si="32"/>
        <v>1.9811296185981302</v>
      </c>
      <c r="G119" s="26">
        <f t="shared" si="32"/>
        <v>1.9927582666150963</v>
      </c>
      <c r="H119" s="26">
        <f t="shared" si="32"/>
        <v>1.7697927477565292</v>
      </c>
      <c r="I119" s="26">
        <f>IF(I115&gt;2,I118*I117,"")</f>
        <v>2.1021622910967923</v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x14ac:dyDescent="0.2">
      <c r="A120" s="36" t="s">
        <v>16</v>
      </c>
      <c r="B120" s="26">
        <f>IF(B115&gt;0,MIN(B64:B113),"")</f>
        <v>100</v>
      </c>
      <c r="C120" s="26">
        <f t="shared" ref="C120:J120" si="33">IF(C115&gt;0,MIN(C64:C113),"")</f>
        <v>91.65995165189365</v>
      </c>
      <c r="D120" s="26">
        <f t="shared" si="33"/>
        <v>79.480164158686733</v>
      </c>
      <c r="E120" s="26">
        <f t="shared" si="33"/>
        <v>95.348837209302332</v>
      </c>
      <c r="F120" s="26">
        <f t="shared" si="33"/>
        <v>90.697674418604663</v>
      </c>
      <c r="G120" s="26">
        <f t="shared" si="33"/>
        <v>93.57045143638851</v>
      </c>
      <c r="H120" s="26">
        <f t="shared" si="33"/>
        <v>93.600233781414389</v>
      </c>
      <c r="I120" s="26">
        <f t="shared" si="33"/>
        <v>86.119873817034701</v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25">
      <c r="A121" s="36" t="s">
        <v>17</v>
      </c>
      <c r="B121" s="26">
        <f>IF(B115&gt;0,MAX(B64:B113),"")</f>
        <v>100</v>
      </c>
      <c r="C121" s="26">
        <f t="shared" ref="C121:J121" si="34">IF(C115&gt;0,MAX(C64:C113),"")</f>
        <v>115.60283687943263</v>
      </c>
      <c r="D121" s="26">
        <f t="shared" si="34"/>
        <v>111.02661596958174</v>
      </c>
      <c r="E121" s="26">
        <f t="shared" si="34"/>
        <v>118.24324324324324</v>
      </c>
      <c r="F121" s="26">
        <f t="shared" si="34"/>
        <v>127.02702702702702</v>
      </c>
      <c r="G121" s="26">
        <f t="shared" si="34"/>
        <v>125.67567567567568</v>
      </c>
      <c r="H121" s="26">
        <f t="shared" si="34"/>
        <v>123.64864864864866</v>
      </c>
      <c r="I121" s="26">
        <f t="shared" si="34"/>
        <v>119.59459459459461</v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x14ac:dyDescent="0.2">
      <c r="A122" s="35" t="s">
        <v>18</v>
      </c>
      <c r="B122" s="38">
        <f>100-B3</f>
        <v>87.9</v>
      </c>
      <c r="C122" s="38">
        <f>100-B3</f>
        <v>87.9</v>
      </c>
      <c r="D122" s="38">
        <f>100-B3</f>
        <v>87.9</v>
      </c>
      <c r="E122" s="38">
        <f>100-B3</f>
        <v>87.9</v>
      </c>
      <c r="F122" s="38">
        <f>100-B3</f>
        <v>87.9</v>
      </c>
      <c r="G122" s="38">
        <f>100-B3</f>
        <v>87.9</v>
      </c>
      <c r="H122" s="38">
        <f>100-B3</f>
        <v>87.9</v>
      </c>
      <c r="I122" s="38">
        <f>100-B3</f>
        <v>87.9</v>
      </c>
      <c r="J122" s="38">
        <f>100-B3</f>
        <v>87.9</v>
      </c>
      <c r="K122" s="22"/>
      <c r="L122" s="14"/>
      <c r="M122" s="14"/>
      <c r="N122" s="14"/>
      <c r="O122" s="14"/>
      <c r="P122" s="14"/>
      <c r="Q122" s="14"/>
      <c r="R122" s="14"/>
    </row>
    <row r="123" spans="1:29" x14ac:dyDescent="0.2">
      <c r="A123" s="36" t="s">
        <v>19</v>
      </c>
      <c r="B123" s="24">
        <f>100+B3</f>
        <v>112.1</v>
      </c>
      <c r="C123" s="24">
        <f>100+B3</f>
        <v>112.1</v>
      </c>
      <c r="D123" s="24">
        <f>100+B3</f>
        <v>112.1</v>
      </c>
      <c r="E123" s="24">
        <f>100+B3</f>
        <v>112.1</v>
      </c>
      <c r="F123" s="24">
        <f>100+B3</f>
        <v>112.1</v>
      </c>
      <c r="G123" s="24">
        <f>100+B3</f>
        <v>112.1</v>
      </c>
      <c r="H123" s="24">
        <f>100+B3</f>
        <v>112.1</v>
      </c>
      <c r="I123" s="24">
        <f>100+B3</f>
        <v>112.1</v>
      </c>
      <c r="J123" s="24">
        <f>100+B3</f>
        <v>112.1</v>
      </c>
      <c r="K123" s="22"/>
      <c r="L123" s="14"/>
      <c r="M123" s="14"/>
      <c r="N123" s="14"/>
      <c r="O123" s="14"/>
      <c r="P123" s="14"/>
      <c r="Q123" s="14"/>
      <c r="R123" s="14"/>
    </row>
    <row r="124" spans="1:29" x14ac:dyDescent="0.2">
      <c r="A124" s="36" t="s">
        <v>23</v>
      </c>
      <c r="B124" s="24">
        <f>100-E3</f>
        <v>78.8</v>
      </c>
      <c r="C124" s="24">
        <f>100-E3</f>
        <v>78.8</v>
      </c>
      <c r="D124" s="24">
        <f>100-E3</f>
        <v>78.8</v>
      </c>
      <c r="E124" s="24">
        <f>100-E3</f>
        <v>78.8</v>
      </c>
      <c r="F124" s="24">
        <f>100-E3</f>
        <v>78.8</v>
      </c>
      <c r="G124" s="24">
        <f>100-E3</f>
        <v>78.8</v>
      </c>
      <c r="H124" s="24">
        <f>100-E3</f>
        <v>78.8</v>
      </c>
      <c r="I124" s="24">
        <f>100-E3</f>
        <v>78.8</v>
      </c>
      <c r="J124" s="39">
        <f>100-E3</f>
        <v>78.8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25">
      <c r="A125" s="40" t="s">
        <v>24</v>
      </c>
      <c r="B125" s="41">
        <f>100+E3</f>
        <v>121.2</v>
      </c>
      <c r="C125" s="41">
        <f>100+E3</f>
        <v>121.2</v>
      </c>
      <c r="D125" s="41">
        <f>100+E3</f>
        <v>121.2</v>
      </c>
      <c r="E125" s="41">
        <f>100+E3</f>
        <v>121.2</v>
      </c>
      <c r="F125" s="41">
        <f>100+E3</f>
        <v>121.2</v>
      </c>
      <c r="G125" s="41">
        <f>100+E3</f>
        <v>121.2</v>
      </c>
      <c r="H125" s="41">
        <f>100+E3</f>
        <v>121.2</v>
      </c>
      <c r="I125" s="41">
        <f>100+E3</f>
        <v>121.2</v>
      </c>
      <c r="J125" s="37">
        <f>100+E3</f>
        <v>121.2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">
      <c r="H126" s="2"/>
      <c r="I126" s="2"/>
      <c r="J126" s="2"/>
      <c r="K126" s="2"/>
    </row>
    <row r="127" spans="1:29" x14ac:dyDescent="0.2">
      <c r="H127" s="2"/>
      <c r="I127" s="2"/>
      <c r="J127" s="2"/>
      <c r="K127" s="2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23"/>
  <sheetViews>
    <sheetView workbookViewId="0">
      <selection activeCell="O22" sqref="O22"/>
    </sheetView>
  </sheetViews>
  <sheetFormatPr baseColWidth="10" defaultRowHeight="12.75" x14ac:dyDescent="0.2"/>
  <cols>
    <col min="1" max="16384" width="11.42578125" style="63"/>
  </cols>
  <sheetData>
    <row r="2" spans="2:13" ht="13.5" thickBot="1" x14ac:dyDescent="0.25"/>
    <row r="3" spans="2:13" ht="34.5" x14ac:dyDescent="0.45">
      <c r="B3" s="96" t="s">
        <v>79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2:13" ht="60.75" customHeight="1" x14ac:dyDescent="0.2">
      <c r="B4" s="138" t="s">
        <v>101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40"/>
    </row>
    <row r="5" spans="2:13" x14ac:dyDescent="0.2">
      <c r="B5" s="99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/>
    </row>
    <row r="6" spans="2:13" x14ac:dyDescent="0.2">
      <c r="B6" s="9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13" x14ac:dyDescent="0.2">
      <c r="B7" s="99" t="s">
        <v>104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13" x14ac:dyDescent="0.2">
      <c r="B8" s="99" t="s">
        <v>102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1"/>
    </row>
    <row r="9" spans="2:13" x14ac:dyDescent="0.2">
      <c r="B9" s="99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1"/>
    </row>
    <row r="10" spans="2:13" x14ac:dyDescent="0.2"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1"/>
    </row>
    <row r="11" spans="2:13" x14ac:dyDescent="0.2">
      <c r="B11" s="99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1"/>
    </row>
    <row r="12" spans="2:13" x14ac:dyDescent="0.2">
      <c r="B12" s="9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1"/>
    </row>
    <row r="13" spans="2:13" ht="13.5" thickBot="1" x14ac:dyDescent="0.25">
      <c r="B13" s="102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4"/>
    </row>
    <row r="14" spans="2:13" ht="45" thickBot="1" x14ac:dyDescent="0.6">
      <c r="B14" s="105"/>
    </row>
    <row r="15" spans="2:13" ht="44.25" x14ac:dyDescent="0.55000000000000004">
      <c r="B15" s="106" t="s">
        <v>80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8"/>
    </row>
    <row r="16" spans="2:13" x14ac:dyDescent="0.2">
      <c r="B16" s="99" t="s">
        <v>105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1"/>
    </row>
    <row r="17" spans="2:13" x14ac:dyDescent="0.2">
      <c r="B17" s="99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1"/>
    </row>
    <row r="18" spans="2:13" x14ac:dyDescent="0.2">
      <c r="B18" s="99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1"/>
    </row>
    <row r="19" spans="2:13" x14ac:dyDescent="0.2">
      <c r="B19" s="99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1"/>
    </row>
    <row r="20" spans="2:13" x14ac:dyDescent="0.2"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1"/>
    </row>
    <row r="21" spans="2:13" x14ac:dyDescent="0.2">
      <c r="B21" s="99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1"/>
    </row>
    <row r="22" spans="2:13" x14ac:dyDescent="0.2">
      <c r="B22" s="9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1"/>
    </row>
    <row r="23" spans="2:13" ht="13.5" thickBot="1" x14ac:dyDescent="0.25">
      <c r="B23" s="102" t="s">
        <v>98</v>
      </c>
      <c r="C23" s="103"/>
      <c r="D23" s="103" t="s">
        <v>99</v>
      </c>
      <c r="E23" s="103"/>
      <c r="F23" s="103"/>
      <c r="G23" s="103" t="s">
        <v>100</v>
      </c>
      <c r="H23" s="103"/>
      <c r="I23" s="103"/>
      <c r="J23" s="103"/>
      <c r="K23" s="103"/>
      <c r="L23" s="103"/>
      <c r="M23" s="104"/>
    </row>
  </sheetData>
  <mergeCells count="1">
    <mergeCell ref="B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8" sqref="F28"/>
    </sheetView>
  </sheetViews>
  <sheetFormatPr baseColWidth="10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2019-06-26T11:11:11Z</dcterms:modified>
</cp:coreProperties>
</file>