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600E024E-043F-48DC-88F5-D41F08BE29E5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6" i="2" l="1"/>
  <c r="C7" i="2" s="1"/>
  <c r="C5" i="2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8" i="1"/>
  <c r="J114" i="1"/>
  <c r="J117" i="1"/>
  <c r="I116" i="1" l="1"/>
  <c r="I117" i="1" s="1"/>
  <c r="I120" i="1"/>
  <c r="H118" i="1"/>
  <c r="F121" i="1"/>
  <c r="B114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sharedStrings.xml><?xml version="1.0" encoding="utf-8"?>
<sst xmlns="http://schemas.openxmlformats.org/spreadsheetml/2006/main" count="128" uniqueCount="108">
  <si>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</si>
  <si>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</si>
  <si>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</si>
  <si>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</si>
  <si>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</si>
  <si>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</si>
  <si>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</si>
  <si>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</si>
  <si>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</si>
  <si>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</si>
  <si>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</si>
  <si>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</si>
  <si>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</si>
  <si>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</si>
  <si>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</si>
  <si>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</si>
  <si>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</si>
  <si>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</si>
  <si>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</si>
  <si>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</si>
  <si>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</si>
  <si>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</si>
  <si>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</si>
  <si>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</si>
  <si>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</si>
  <si>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</si>
  <si>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</si>
  <si>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</si>
  <si>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</si>
  <si>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</si>
  <si>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</si>
  <si>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</si>
  <si>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</si>
  <si>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</si>
  <si>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</si>
  <si>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</si>
  <si>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</si>
  <si>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</si>
  <si>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</si>
  <si>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</si>
  <si>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</si>
  <si>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</si>
  <si>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</si>
  <si>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</si>
  <si>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</si>
  <si>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</si>
  <si>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</si>
  <si>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</si>
  <si>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</si>
  <si>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</si>
  <si>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</si>
  <si>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</si>
  <si>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</si>
  <si>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</si>
  <si>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</si>
  <si>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</si>
  <si>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</si>
  <si>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</si>
  <si>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</si>
  <si>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</si>
  <si>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</si>
  <si>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</si>
  <si>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</si>
  <si>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</si>
  <si>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</si>
  <si>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</si>
  <si>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</si>
  <si>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</si>
  <si>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</si>
  <si>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</si>
  <si>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</si>
  <si>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</si>
  <si>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</si>
  <si>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</si>
  <si>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</si>
  <si>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</si>
  <si>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</si>
  <si>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</si>
  <si>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Solveig Apeland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</si>
  <si>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</si>
  <si>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</si>
  <si>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</si>
  <si>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</si>
  <si>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</si>
  <si>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</si>
  <si>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</si>
  <si>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>Retikulocytter (10^9/L)</t>
  </si>
  <si>
    <t>Reticulocytter i kjøleskap</t>
  </si>
  <si>
    <t>Cellpack DFL og Fluorocell RET fra Sysmex</t>
  </si>
  <si>
    <t>Avdeling for medisinsk biokjemi, Stavanger universitetssjukehus</t>
  </si>
  <si>
    <t>Retikulocytter x10^9/L</t>
  </si>
  <si>
    <t xml:space="preserve">Oppbevaring i kjøleskap fram til analysering. </t>
  </si>
  <si>
    <t>Deretter blanding 5 min. og 30 min. temperering.</t>
  </si>
  <si>
    <t>EFLM Biological Variation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</si>
  <si>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</si>
  <si>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</si>
  <si>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</si>
  <si>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</si>
  <si>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 xml:space="preserve">Dato og signatur: </t>
  </si>
  <si>
    <t>Solveig Apeland, fagbioingeniør hematologi og Øyvind Skadberg, avdelingsoverlege.</t>
  </si>
  <si>
    <t>Vi velger å godta at disse punktene overstiger grense for tillatt totalfeil. Ut fra klinisk bruk er det ikke nødvendig med så strenge krav for å overvåke beinmargsproduksjon.</t>
  </si>
  <si>
    <t>Vi velger å godta en holdbarhet for retikulocytter på inntil 72 timer.</t>
  </si>
  <si>
    <t>sammenheng med analysemetodens ytelse og begrensning (CVa 5%).</t>
  </si>
  <si>
    <t xml:space="preserve">Alle prøvene er tatt samtidig og oppbevart i kjøleskap fram til analysering. Det er 1 prøve per person  per oppbevaringstid. </t>
  </si>
  <si>
    <t>Prøvene er tatt av friske personer.</t>
  </si>
  <si>
    <t xml:space="preserve">CVi og CVg er basert på data fra EFLM (Se arkfane "krav") Buoro S , , Short- and medium-term </t>
  </si>
  <si>
    <t>biological variation estimates of red blood cell and reticulocyte parameters in healthy subjects.</t>
  </si>
  <si>
    <t xml:space="preserve">Resultatene viser at Retikulocytter stiger mellom 24 og 48 timer for så å synke igjen. Enkelte punkter går i dette tidsrommet over tillatt totalfeil. Pasientsvar må ses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</si>
</sst>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6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0" fontId="3" fillId="0" borderId="0" xfId="1" applyAlignment="1" applyProtection="1"/>
    <xf numFmtId="49" fontId="0" fillId="0" borderId="24" xfId="0" applyNumberFormat="1" applyBorder="1"/>
    <xf numFmtId="49" fontId="0" fillId="0" borderId="0" xfId="0" applyNumberFormat="1"/>
    <xf numFmtId="0" fontId="22" fillId="0" borderId="15" xfId="2" applyBorder="1"/>
    <xf numFmtId="0" fontId="22" fillId="0" borderId="10" xfId="2" applyBorder="1"/>
    <xf numFmtId="0" fontId="22" fillId="0" borderId="1" xfId="2" applyBorder="1"/>
    <xf numFmtId="0" fontId="0" fillId="0" borderId="0" xfId="2" applyFont="1" applyBorder="1"/>
    <xf numFmtId="0" fontId="22" fillId="0" borderId="0" xfId="2" applyBorder="1"/>
    <xf numFmtId="0" fontId="22" fillId="0" borderId="11" xfId="2" applyBorder="1"/>
    <xf numFmtId="14" fontId="22" fillId="0" borderId="0" xfId="2" applyNumberFormat="1" applyBorder="1"/>
    <xf numFmtId="0" fontId="24" fillId="0" borderId="0" xfId="0" applyFont="1" applyBorder="1"/>
    <xf numFmtId="0" fontId="23" fillId="0" borderId="0" xfId="0" applyFont="1" applyBorder="1"/>
    <xf numFmtId="0" fontId="2" fillId="0" borderId="0" xfId="0" applyFont="1" applyBorder="1"/>
    <xf numFmtId="0" fontId="24" fillId="9" borderId="0" xfId="0" applyFont="1" applyFill="1" applyBorder="1"/>
    <xf numFmtId="0" fontId="22" fillId="0" borderId="9" xfId="2" applyBorder="1"/>
    <xf numFmtId="0" fontId="22" fillId="0" borderId="6" xfId="2" applyBorder="1"/>
    <xf numFmtId="0" fontId="22" fillId="0" borderId="12" xfId="2" applyBorder="1"/>
    <xf numFmtId="0" fontId="8" fillId="0" borderId="52" xfId="2" applyFont="1" applyBorder="1"/>
    <xf numFmtId="0" fontId="18" fillId="5" borderId="0" xfId="0" applyFont="1" applyFill="1" applyBorder="1" applyAlignment="1">
      <alignment horizontal="center"/>
    </xf>
    <xf numFmtId="0" fontId="18" fillId="6" borderId="0" xfId="0" applyFont="1" applyFill="1" applyBorder="1"/>
    <xf numFmtId="0" fontId="25" fillId="5" borderId="47" xfId="0" applyFont="1" applyFill="1" applyBorder="1"/>
    <xf numFmtId="0" fontId="8" fillId="5" borderId="49" xfId="0" applyFont="1" applyFill="1" applyBorder="1"/>
    <xf numFmtId="14" fontId="0" fillId="5" borderId="50" xfId="0" applyNumberFormat="1" applyFill="1" applyBorder="1"/>
    <xf numFmtId="0" fontId="8" fillId="5" borderId="50" xfId="0" applyFont="1" applyFill="1" applyBorder="1"/>
    <xf numFmtId="0" fontId="8" fillId="5" borderId="47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51.1</c:v>
                </c:pt>
                <c:pt idx="1">
                  <c:v>57</c:v>
                </c:pt>
                <c:pt idx="2">
                  <c:v>61.6</c:v>
                </c:pt>
                <c:pt idx="3">
                  <c:v>62.2</c:v>
                </c:pt>
                <c:pt idx="4">
                  <c:v>54.6</c:v>
                </c:pt>
                <c:pt idx="5">
                  <c:v>54.3</c:v>
                </c:pt>
                <c:pt idx="6">
                  <c:v>55.6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53.7</c:v>
                </c:pt>
                <c:pt idx="1">
                  <c:v>59.1</c:v>
                </c:pt>
                <c:pt idx="2">
                  <c:v>59.6</c:v>
                </c:pt>
                <c:pt idx="3">
                  <c:v>62.5</c:v>
                </c:pt>
                <c:pt idx="4">
                  <c:v>55.4</c:v>
                </c:pt>
                <c:pt idx="5">
                  <c:v>58.5</c:v>
                </c:pt>
                <c:pt idx="6">
                  <c:v>59.9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50.8</c:v>
                </c:pt>
                <c:pt idx="1">
                  <c:v>50.3</c:v>
                </c:pt>
                <c:pt idx="2">
                  <c:v>51.1</c:v>
                </c:pt>
                <c:pt idx="3">
                  <c:v>56.1</c:v>
                </c:pt>
                <c:pt idx="4">
                  <c:v>50.6</c:v>
                </c:pt>
                <c:pt idx="5">
                  <c:v>50.7</c:v>
                </c:pt>
                <c:pt idx="6">
                  <c:v>52.2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80.2</c:v>
                </c:pt>
                <c:pt idx="1">
                  <c:v>80.8</c:v>
                </c:pt>
                <c:pt idx="2">
                  <c:v>84.5</c:v>
                </c:pt>
                <c:pt idx="3">
                  <c:v>80.599999999999994</c:v>
                </c:pt>
                <c:pt idx="4">
                  <c:v>86.8</c:v>
                </c:pt>
                <c:pt idx="5">
                  <c:v>80.099999999999994</c:v>
                </c:pt>
                <c:pt idx="6">
                  <c:v>85.8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57.5</c:v>
                </c:pt>
                <c:pt idx="1">
                  <c:v>61.7</c:v>
                </c:pt>
                <c:pt idx="2">
                  <c:v>60.4</c:v>
                </c:pt>
                <c:pt idx="3">
                  <c:v>63.4</c:v>
                </c:pt>
                <c:pt idx="4">
                  <c:v>65.099999999999994</c:v>
                </c:pt>
                <c:pt idx="5">
                  <c:v>61.1</c:v>
                </c:pt>
                <c:pt idx="6">
                  <c:v>62.7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45.1</c:v>
                </c:pt>
                <c:pt idx="1">
                  <c:v>43.1</c:v>
                </c:pt>
                <c:pt idx="2">
                  <c:v>49.5</c:v>
                </c:pt>
                <c:pt idx="3">
                  <c:v>45.6</c:v>
                </c:pt>
                <c:pt idx="4">
                  <c:v>47.4</c:v>
                </c:pt>
                <c:pt idx="5">
                  <c:v>42</c:v>
                </c:pt>
                <c:pt idx="6">
                  <c:v>50.9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70.7</c:v>
                </c:pt>
                <c:pt idx="1">
                  <c:v>67.2</c:v>
                </c:pt>
                <c:pt idx="2">
                  <c:v>68.900000000000006</c:v>
                </c:pt>
                <c:pt idx="3">
                  <c:v>65.900000000000006</c:v>
                </c:pt>
                <c:pt idx="4">
                  <c:v>70.8</c:v>
                </c:pt>
                <c:pt idx="5">
                  <c:v>70.8</c:v>
                </c:pt>
                <c:pt idx="6">
                  <c:v>73.5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36.4</c:v>
                </c:pt>
                <c:pt idx="1">
                  <c:v>35</c:v>
                </c:pt>
                <c:pt idx="2">
                  <c:v>37</c:v>
                </c:pt>
                <c:pt idx="3">
                  <c:v>39</c:v>
                </c:pt>
                <c:pt idx="4">
                  <c:v>33.6</c:v>
                </c:pt>
                <c:pt idx="5">
                  <c:v>34.6</c:v>
                </c:pt>
                <c:pt idx="6">
                  <c:v>33.4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67</c:v>
                </c:pt>
                <c:pt idx="1">
                  <c:v>69.5</c:v>
                </c:pt>
                <c:pt idx="2">
                  <c:v>74.5</c:v>
                </c:pt>
                <c:pt idx="3">
                  <c:v>66.7</c:v>
                </c:pt>
                <c:pt idx="4">
                  <c:v>69.2</c:v>
                </c:pt>
                <c:pt idx="5">
                  <c:v>76.7</c:v>
                </c:pt>
                <c:pt idx="6">
                  <c:v>68.900000000000006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62.8</c:v>
                </c:pt>
                <c:pt idx="1">
                  <c:v>65.599999999999994</c:v>
                </c:pt>
                <c:pt idx="2">
                  <c:v>66.2</c:v>
                </c:pt>
                <c:pt idx="3">
                  <c:v>59.3</c:v>
                </c:pt>
                <c:pt idx="4">
                  <c:v>63.4</c:v>
                </c:pt>
                <c:pt idx="5">
                  <c:v>59</c:v>
                </c:pt>
                <c:pt idx="6">
                  <c:v>62.2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42.1</c:v>
                </c:pt>
                <c:pt idx="1">
                  <c:v>40.1</c:v>
                </c:pt>
                <c:pt idx="2">
                  <c:v>38.4</c:v>
                </c:pt>
                <c:pt idx="3">
                  <c:v>41</c:v>
                </c:pt>
                <c:pt idx="4">
                  <c:v>42.5</c:v>
                </c:pt>
                <c:pt idx="5">
                  <c:v>37.299999999999997</c:v>
                </c:pt>
                <c:pt idx="6">
                  <c:v>40.1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52.3</c:v>
                </c:pt>
                <c:pt idx="1">
                  <c:v>52.8</c:v>
                </c:pt>
                <c:pt idx="2">
                  <c:v>52.3</c:v>
                </c:pt>
                <c:pt idx="3">
                  <c:v>47.3</c:v>
                </c:pt>
                <c:pt idx="4">
                  <c:v>52</c:v>
                </c:pt>
                <c:pt idx="5">
                  <c:v>56.9</c:v>
                </c:pt>
                <c:pt idx="6">
                  <c:v>53.7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92.6</c:v>
                </c:pt>
                <c:pt idx="1">
                  <c:v>90.9</c:v>
                </c:pt>
                <c:pt idx="2">
                  <c:v>92.9</c:v>
                </c:pt>
                <c:pt idx="3">
                  <c:v>92.1</c:v>
                </c:pt>
                <c:pt idx="4">
                  <c:v>94.4</c:v>
                </c:pt>
                <c:pt idx="5">
                  <c:v>94.5</c:v>
                </c:pt>
                <c:pt idx="6">
                  <c:v>99.9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109.5</c:v>
                </c:pt>
                <c:pt idx="1">
                  <c:v>113.8</c:v>
                </c:pt>
                <c:pt idx="2">
                  <c:v>104.9</c:v>
                </c:pt>
                <c:pt idx="3">
                  <c:v>114</c:v>
                </c:pt>
                <c:pt idx="4">
                  <c:v>100.7</c:v>
                </c:pt>
                <c:pt idx="5">
                  <c:v>101</c:v>
                </c:pt>
                <c:pt idx="6">
                  <c:v>101.4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61.3</c:v>
                </c:pt>
                <c:pt idx="1">
                  <c:v>62.2</c:v>
                </c:pt>
                <c:pt idx="2">
                  <c:v>57.7</c:v>
                </c:pt>
                <c:pt idx="3">
                  <c:v>59.8</c:v>
                </c:pt>
                <c:pt idx="4">
                  <c:v>62.9</c:v>
                </c:pt>
                <c:pt idx="5">
                  <c:v>59.8</c:v>
                </c:pt>
                <c:pt idx="6">
                  <c:v>57.3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42.6</c:v>
                </c:pt>
                <c:pt idx="1">
                  <c:v>42.3</c:v>
                </c:pt>
                <c:pt idx="2">
                  <c:v>47.4</c:v>
                </c:pt>
                <c:pt idx="3">
                  <c:v>46</c:v>
                </c:pt>
                <c:pt idx="4">
                  <c:v>46.7</c:v>
                </c:pt>
                <c:pt idx="5">
                  <c:v>43.1</c:v>
                </c:pt>
                <c:pt idx="6">
                  <c:v>44.2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39.5</c:v>
                </c:pt>
                <c:pt idx="1">
                  <c:v>43.2</c:v>
                </c:pt>
                <c:pt idx="2">
                  <c:v>46.1</c:v>
                </c:pt>
                <c:pt idx="3">
                  <c:v>41.8</c:v>
                </c:pt>
                <c:pt idx="4">
                  <c:v>48.3</c:v>
                </c:pt>
                <c:pt idx="5">
                  <c:v>44.4</c:v>
                </c:pt>
                <c:pt idx="6">
                  <c:v>41.5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49.3</c:v>
                </c:pt>
                <c:pt idx="1">
                  <c:v>48.4</c:v>
                </c:pt>
                <c:pt idx="2">
                  <c:v>49.1</c:v>
                </c:pt>
                <c:pt idx="3">
                  <c:v>56.4</c:v>
                </c:pt>
                <c:pt idx="4">
                  <c:v>54.2</c:v>
                </c:pt>
                <c:pt idx="5">
                  <c:v>51.8</c:v>
                </c:pt>
                <c:pt idx="6">
                  <c:v>51.6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66.8</c:v>
                </c:pt>
                <c:pt idx="1">
                  <c:v>68.7</c:v>
                </c:pt>
                <c:pt idx="2">
                  <c:v>65.5</c:v>
                </c:pt>
                <c:pt idx="3">
                  <c:v>71.900000000000006</c:v>
                </c:pt>
                <c:pt idx="4">
                  <c:v>60.1</c:v>
                </c:pt>
                <c:pt idx="5">
                  <c:v>67.900000000000006</c:v>
                </c:pt>
                <c:pt idx="6">
                  <c:v>66.2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38.6</c:v>
                </c:pt>
                <c:pt idx="1">
                  <c:v>39.1</c:v>
                </c:pt>
                <c:pt idx="2">
                  <c:v>39.700000000000003</c:v>
                </c:pt>
                <c:pt idx="3">
                  <c:v>39.200000000000003</c:v>
                </c:pt>
                <c:pt idx="4">
                  <c:v>35.4</c:v>
                </c:pt>
                <c:pt idx="5">
                  <c:v>37.5</c:v>
                </c:pt>
                <c:pt idx="6">
                  <c:v>37.6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905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90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905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905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905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905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905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15000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111.54598825831702</c:v>
                </c:pt>
                <c:pt idx="2">
                  <c:v>120.54794520547945</c:v>
                </c:pt>
                <c:pt idx="3">
                  <c:v>121.72211350293543</c:v>
                </c:pt>
                <c:pt idx="4">
                  <c:v>106.84931506849315</c:v>
                </c:pt>
                <c:pt idx="5">
                  <c:v>106.26223091976516</c:v>
                </c:pt>
                <c:pt idx="6">
                  <c:v>108.80626223091976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110.05586592178771</c:v>
                </c:pt>
                <c:pt idx="2">
                  <c:v>110.98696461824953</c:v>
                </c:pt>
                <c:pt idx="3">
                  <c:v>116.38733705772812</c:v>
                </c:pt>
                <c:pt idx="4">
                  <c:v>103.1657355679702</c:v>
                </c:pt>
                <c:pt idx="5">
                  <c:v>108.93854748603351</c:v>
                </c:pt>
                <c:pt idx="6">
                  <c:v>111.54562383612662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99.015748031496059</c:v>
                </c:pt>
                <c:pt idx="2">
                  <c:v>100.59055118110236</c:v>
                </c:pt>
                <c:pt idx="3">
                  <c:v>110.43307086614173</c:v>
                </c:pt>
                <c:pt idx="4">
                  <c:v>99.606299212598444</c:v>
                </c:pt>
                <c:pt idx="5">
                  <c:v>99.803149606299229</c:v>
                </c:pt>
                <c:pt idx="6">
                  <c:v>102.75590551181104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100.74812967581046</c:v>
                </c:pt>
                <c:pt idx="2">
                  <c:v>105.36159600997506</c:v>
                </c:pt>
                <c:pt idx="3">
                  <c:v>100.49875311720697</c:v>
                </c:pt>
                <c:pt idx="4">
                  <c:v>108.22942643391519</c:v>
                </c:pt>
                <c:pt idx="5">
                  <c:v>99.875311720698249</c:v>
                </c:pt>
                <c:pt idx="6">
                  <c:v>106.98254364089775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107.30434782608695</c:v>
                </c:pt>
                <c:pt idx="2">
                  <c:v>105.04347826086958</c:v>
                </c:pt>
                <c:pt idx="3">
                  <c:v>110.26086956521739</c:v>
                </c:pt>
                <c:pt idx="4">
                  <c:v>113.21739130434783</c:v>
                </c:pt>
                <c:pt idx="5">
                  <c:v>106.26086956521739</c:v>
                </c:pt>
                <c:pt idx="6">
                  <c:v>109.04347826086958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95.565410199556538</c:v>
                </c:pt>
                <c:pt idx="2">
                  <c:v>109.75609756097559</c:v>
                </c:pt>
                <c:pt idx="3">
                  <c:v>101.10864745011085</c:v>
                </c:pt>
                <c:pt idx="4">
                  <c:v>105.09977827050999</c:v>
                </c:pt>
                <c:pt idx="5">
                  <c:v>93.126385809312637</c:v>
                </c:pt>
                <c:pt idx="6">
                  <c:v>112.86031042128602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95.049504950495049</c:v>
                </c:pt>
                <c:pt idx="2">
                  <c:v>97.454031117397449</c:v>
                </c:pt>
                <c:pt idx="3">
                  <c:v>93.210749646393225</c:v>
                </c:pt>
                <c:pt idx="4">
                  <c:v>100.14144271570014</c:v>
                </c:pt>
                <c:pt idx="5">
                  <c:v>100.14144271570014</c:v>
                </c:pt>
                <c:pt idx="6">
                  <c:v>103.96039603960396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96.15384615384616</c:v>
                </c:pt>
                <c:pt idx="2">
                  <c:v>101.64835164835165</c:v>
                </c:pt>
                <c:pt idx="3">
                  <c:v>107.14285714285714</c:v>
                </c:pt>
                <c:pt idx="4">
                  <c:v>92.307692307692307</c:v>
                </c:pt>
                <c:pt idx="5">
                  <c:v>95.054945054945065</c:v>
                </c:pt>
                <c:pt idx="6">
                  <c:v>91.758241758241752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103.73134328358209</c:v>
                </c:pt>
                <c:pt idx="2">
                  <c:v>111.19402985074626</c:v>
                </c:pt>
                <c:pt idx="3">
                  <c:v>99.552238805970148</c:v>
                </c:pt>
                <c:pt idx="4">
                  <c:v>103.28358208955224</c:v>
                </c:pt>
                <c:pt idx="5">
                  <c:v>114.4776119402985</c:v>
                </c:pt>
                <c:pt idx="6">
                  <c:v>102.83582089552239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104.45859872611464</c:v>
                </c:pt>
                <c:pt idx="2">
                  <c:v>105.41401273885351</c:v>
                </c:pt>
                <c:pt idx="3">
                  <c:v>94.42675159235668</c:v>
                </c:pt>
                <c:pt idx="4">
                  <c:v>100.95541401273887</c:v>
                </c:pt>
                <c:pt idx="5">
                  <c:v>93.949044585987266</c:v>
                </c:pt>
                <c:pt idx="6">
                  <c:v>99.044585987261158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95.249406175771966</c:v>
                </c:pt>
                <c:pt idx="2">
                  <c:v>91.211401425178138</c:v>
                </c:pt>
                <c:pt idx="3">
                  <c:v>97.387173396674569</c:v>
                </c:pt>
                <c:pt idx="4">
                  <c:v>100.95011876484561</c:v>
                </c:pt>
                <c:pt idx="5">
                  <c:v>88.598574821852722</c:v>
                </c:pt>
                <c:pt idx="6">
                  <c:v>95.249406175771966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100.95602294455065</c:v>
                </c:pt>
                <c:pt idx="2">
                  <c:v>100</c:v>
                </c:pt>
                <c:pt idx="3">
                  <c:v>90.439770554493307</c:v>
                </c:pt>
                <c:pt idx="4">
                  <c:v>99.426386233269596</c:v>
                </c:pt>
                <c:pt idx="5">
                  <c:v>108.79541108986616</c:v>
                </c:pt>
                <c:pt idx="6">
                  <c:v>102.67686424474189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98.164146868250555</c:v>
                </c:pt>
                <c:pt idx="2">
                  <c:v>100.32397408207345</c:v>
                </c:pt>
                <c:pt idx="3">
                  <c:v>99.460043196544277</c:v>
                </c:pt>
                <c:pt idx="4">
                  <c:v>101.94384449244063</c:v>
                </c:pt>
                <c:pt idx="5">
                  <c:v>102.05183585313176</c:v>
                </c:pt>
                <c:pt idx="6">
                  <c:v>107.88336933045358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103.92694063926939</c:v>
                </c:pt>
                <c:pt idx="2">
                  <c:v>95.799086757990864</c:v>
                </c:pt>
                <c:pt idx="3">
                  <c:v>104.10958904109589</c:v>
                </c:pt>
                <c:pt idx="4">
                  <c:v>91.963470319634709</c:v>
                </c:pt>
                <c:pt idx="5">
                  <c:v>92.237442922374427</c:v>
                </c:pt>
                <c:pt idx="6">
                  <c:v>92.602739726027409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101.46818923327896</c:v>
                </c:pt>
                <c:pt idx="2">
                  <c:v>94.127243066884176</c:v>
                </c:pt>
                <c:pt idx="3">
                  <c:v>97.553017944535071</c:v>
                </c:pt>
                <c:pt idx="4">
                  <c:v>102.61011419249593</c:v>
                </c:pt>
                <c:pt idx="5">
                  <c:v>97.553017944535071</c:v>
                </c:pt>
                <c:pt idx="6">
                  <c:v>93.474714518760194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99.295774647887313</c:v>
                </c:pt>
                <c:pt idx="2">
                  <c:v>111.2676056338028</c:v>
                </c:pt>
                <c:pt idx="3">
                  <c:v>107.98122065727699</c:v>
                </c:pt>
                <c:pt idx="4">
                  <c:v>109.6244131455399</c:v>
                </c:pt>
                <c:pt idx="5">
                  <c:v>101.17370892018781</c:v>
                </c:pt>
                <c:pt idx="6">
                  <c:v>103.75586854460094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109.36708860759494</c:v>
                </c:pt>
                <c:pt idx="2">
                  <c:v>116.70886075949367</c:v>
                </c:pt>
                <c:pt idx="3">
                  <c:v>105.82278481012656</c:v>
                </c:pt>
                <c:pt idx="4">
                  <c:v>122.27848101265822</c:v>
                </c:pt>
                <c:pt idx="5">
                  <c:v>112.40506329113924</c:v>
                </c:pt>
                <c:pt idx="6">
                  <c:v>105.0632911392405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98.174442190669382</c:v>
                </c:pt>
                <c:pt idx="2">
                  <c:v>99.59432048681542</c:v>
                </c:pt>
                <c:pt idx="3">
                  <c:v>114.40162271805275</c:v>
                </c:pt>
                <c:pt idx="4">
                  <c:v>109.93914807302232</c:v>
                </c:pt>
                <c:pt idx="5">
                  <c:v>105.0709939148073</c:v>
                </c:pt>
                <c:pt idx="6">
                  <c:v>104.66531440162272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102.84431137724552</c:v>
                </c:pt>
                <c:pt idx="2">
                  <c:v>98.053892215568865</c:v>
                </c:pt>
                <c:pt idx="3">
                  <c:v>107.63473053892216</c:v>
                </c:pt>
                <c:pt idx="4">
                  <c:v>89.970059880239532</c:v>
                </c:pt>
                <c:pt idx="5">
                  <c:v>101.64670658682635</c:v>
                </c:pt>
                <c:pt idx="6">
                  <c:v>99.101796407185645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101.29533678756476</c:v>
                </c:pt>
                <c:pt idx="2">
                  <c:v>102.8497409326425</c:v>
                </c:pt>
                <c:pt idx="3">
                  <c:v>101.55440414507773</c:v>
                </c:pt>
                <c:pt idx="4">
                  <c:v>91.709844559585491</c:v>
                </c:pt>
                <c:pt idx="5">
                  <c:v>97.15025906735751</c:v>
                </c:pt>
                <c:pt idx="6">
                  <c:v>97.409326424870471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1.9205333537481246</c:v>
                  </c:pt>
                  <c:pt idx="2">
                    <c:v>2.9425784055925517</c:v>
                  </c:pt>
                  <c:pt idx="3">
                    <c:v>3.1269809457401236</c:v>
                  </c:pt>
                  <c:pt idx="4">
                    <c:v>3.057339270309761</c:v>
                  </c:pt>
                  <c:pt idx="5">
                    <c:v>2.6842312185564516</c:v>
                  </c:pt>
                  <c:pt idx="6">
                    <c:v>2.4009751339424934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1.9205333537481246</c:v>
                  </c:pt>
                  <c:pt idx="2">
                    <c:v>2.9425784055925517</c:v>
                  </c:pt>
                  <c:pt idx="3">
                    <c:v>3.1269809457401236</c:v>
                  </c:pt>
                  <c:pt idx="4">
                    <c:v>3.057339270309761</c:v>
                  </c:pt>
                  <c:pt idx="5">
                    <c:v>2.6842312185564516</c:v>
                  </c:pt>
                  <c:pt idx="6">
                    <c:v>2.4009751339424934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101.71852212495881</c:v>
                </c:pt>
                <c:pt idx="2">
                  <c:v>103.8966591776225</c:v>
                </c:pt>
                <c:pt idx="3">
                  <c:v>104.05438728748584</c:v>
                </c:pt>
                <c:pt idx="4">
                  <c:v>102.66359788286252</c:v>
                </c:pt>
                <c:pt idx="5">
                  <c:v>101.22862769081677</c:v>
                </c:pt>
                <c:pt idx="6">
                  <c:v>102.57379297479079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91.41</c:v>
                </c:pt>
                <c:pt idx="1">
                  <c:v>91.41</c:v>
                </c:pt>
                <c:pt idx="2">
                  <c:v>91.41</c:v>
                </c:pt>
                <c:pt idx="3">
                  <c:v>91.41</c:v>
                </c:pt>
                <c:pt idx="4">
                  <c:v>91.41</c:v>
                </c:pt>
                <c:pt idx="5">
                  <c:v>91.41</c:v>
                </c:pt>
                <c:pt idx="6">
                  <c:v>91.41</c:v>
                </c:pt>
                <c:pt idx="7">
                  <c:v>91.41</c:v>
                </c:pt>
                <c:pt idx="8">
                  <c:v>91.41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108.59</c:v>
                </c:pt>
                <c:pt idx="1">
                  <c:v>108.59</c:v>
                </c:pt>
                <c:pt idx="2">
                  <c:v>108.59</c:v>
                </c:pt>
                <c:pt idx="3">
                  <c:v>108.59</c:v>
                </c:pt>
                <c:pt idx="4">
                  <c:v>108.59</c:v>
                </c:pt>
                <c:pt idx="5">
                  <c:v>108.59</c:v>
                </c:pt>
                <c:pt idx="6">
                  <c:v>108.59</c:v>
                </c:pt>
                <c:pt idx="7">
                  <c:v>108.59</c:v>
                </c:pt>
                <c:pt idx="8">
                  <c:v>108.59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85.44</c:v>
                </c:pt>
                <c:pt idx="1">
                  <c:v>85.44</c:v>
                </c:pt>
                <c:pt idx="2">
                  <c:v>85.44</c:v>
                </c:pt>
                <c:pt idx="3">
                  <c:v>85.44</c:v>
                </c:pt>
                <c:pt idx="4">
                  <c:v>85.44</c:v>
                </c:pt>
                <c:pt idx="5">
                  <c:v>85.44</c:v>
                </c:pt>
                <c:pt idx="6">
                  <c:v>85.44</c:v>
                </c:pt>
                <c:pt idx="7">
                  <c:v>85.44</c:v>
                </c:pt>
                <c:pt idx="8">
                  <c:v>85.44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114.56</c:v>
                </c:pt>
                <c:pt idx="1">
                  <c:v>114.56</c:v>
                </c:pt>
                <c:pt idx="2">
                  <c:v>114.56</c:v>
                </c:pt>
                <c:pt idx="3">
                  <c:v>114.56</c:v>
                </c:pt>
                <c:pt idx="4">
                  <c:v>114.56</c:v>
                </c:pt>
                <c:pt idx="5">
                  <c:v>114.56</c:v>
                </c:pt>
                <c:pt idx="6">
                  <c:v>114.56</c:v>
                </c:pt>
                <c:pt idx="7">
                  <c:v>114.56</c:v>
                </c:pt>
                <c:pt idx="8">
                  <c:v>114.56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25"/>
          <c:min val="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31519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14</xdr:col>
      <xdr:colOff>287335</xdr:colOff>
      <xdr:row>69</xdr:row>
      <xdr:rowOff>153416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05300"/>
          <a:ext cx="11355385" cy="727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search?q=Reticulocy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40" t="s">
        <v>44</v>
      </c>
      <c r="D3" s="140"/>
      <c r="E3" s="140"/>
      <c r="F3" s="140"/>
      <c r="G3" s="140"/>
      <c r="H3" s="140"/>
      <c r="I3" s="140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51" t="s">
        <v>89</v>
      </c>
      <c r="E8" s="142"/>
      <c r="F8" s="142"/>
      <c r="G8" s="142"/>
      <c r="H8" s="142"/>
      <c r="I8" s="143"/>
    </row>
    <row r="9" spans="3:9" ht="26.25" customHeight="1" x14ac:dyDescent="0.3">
      <c r="C9" s="69" t="s">
        <v>47</v>
      </c>
      <c r="D9" s="141" t="s">
        <v>83</v>
      </c>
      <c r="E9" s="142"/>
      <c r="F9" s="142"/>
      <c r="G9" s="142"/>
      <c r="H9" s="142"/>
      <c r="I9" s="143"/>
    </row>
    <row r="10" spans="3:9" ht="20.25" x14ac:dyDescent="0.3">
      <c r="C10" s="69" t="s">
        <v>48</v>
      </c>
      <c r="D10" s="144" t="s">
        <v>78</v>
      </c>
      <c r="E10" s="145"/>
      <c r="F10" s="145"/>
      <c r="G10" s="145"/>
      <c r="H10" s="145"/>
      <c r="I10" s="146"/>
    </row>
    <row r="11" spans="3:9" x14ac:dyDescent="0.2">
      <c r="C11" s="70" t="s">
        <v>49</v>
      </c>
      <c r="D11" s="147"/>
      <c r="E11" s="148"/>
      <c r="F11" s="148"/>
      <c r="G11" s="148"/>
      <c r="H11" s="148"/>
      <c r="I11" s="149"/>
    </row>
    <row r="12" spans="3:9" ht="25.5" customHeight="1" x14ac:dyDescent="0.3">
      <c r="C12" s="69" t="s">
        <v>50</v>
      </c>
      <c r="D12" s="150" t="s">
        <v>86</v>
      </c>
      <c r="E12" s="142"/>
      <c r="F12" s="142"/>
      <c r="G12" s="142"/>
      <c r="H12" s="142"/>
      <c r="I12" s="143"/>
    </row>
    <row r="13" spans="3:9" ht="24.75" customHeight="1" x14ac:dyDescent="0.3">
      <c r="C13" s="69" t="s">
        <v>51</v>
      </c>
      <c r="D13" s="151" t="s">
        <v>79</v>
      </c>
      <c r="E13" s="142"/>
      <c r="F13" s="142"/>
      <c r="G13" s="142"/>
      <c r="H13" s="142"/>
      <c r="I13" s="143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D23" sqref="D23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90</v>
      </c>
      <c r="B2" s="71"/>
      <c r="C2" s="71"/>
      <c r="D2" s="71"/>
      <c r="E2" s="71"/>
      <c r="F2" s="71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80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81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88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82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91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133" t="s">
        <v>92</v>
      </c>
      <c r="B23" s="134"/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84</v>
      </c>
      <c r="I26" s="79" t="s">
        <v>85</v>
      </c>
    </row>
    <row r="27" spans="1:9" ht="15" x14ac:dyDescent="0.2">
      <c r="A27" s="79" t="s">
        <v>62</v>
      </c>
      <c r="B27" s="76" t="s">
        <v>79</v>
      </c>
      <c r="C27" s="76" t="s">
        <v>79</v>
      </c>
      <c r="D27" s="76" t="s">
        <v>79</v>
      </c>
      <c r="E27" s="76" t="s">
        <v>79</v>
      </c>
      <c r="F27" s="76" t="s">
        <v>79</v>
      </c>
      <c r="G27" s="76" t="s">
        <v>79</v>
      </c>
      <c r="H27" s="76" t="s">
        <v>79</v>
      </c>
      <c r="I27" s="76" t="s">
        <v>79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9"/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9"/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52" t="s">
        <v>66</v>
      </c>
      <c r="B44" s="152"/>
      <c r="C44" s="152"/>
      <c r="D44" s="152"/>
      <c r="E44" s="152"/>
      <c r="F44" s="152"/>
      <c r="G44" s="15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67" zoomScale="90" zoomScaleNormal="90" workbookViewId="0">
      <selection activeCell="S80" sqref="S80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58" t="s">
        <v>87</v>
      </c>
      <c r="D1" s="159"/>
      <c r="E1" s="159"/>
      <c r="F1" s="159"/>
      <c r="G1" s="159"/>
      <c r="H1" s="159"/>
      <c r="I1" s="159"/>
      <c r="J1" s="159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8.59</v>
      </c>
      <c r="C3" s="18" t="s">
        <v>25</v>
      </c>
      <c r="D3" s="17"/>
      <c r="E3" s="7">
        <v>14.56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60" t="s">
        <v>21</v>
      </c>
      <c r="C7" s="161"/>
      <c r="D7" s="161"/>
      <c r="E7" s="161"/>
      <c r="F7" s="161"/>
      <c r="G7" s="161"/>
      <c r="H7" s="161"/>
      <c r="I7" s="162"/>
      <c r="J7" s="163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7">
        <v>51.1</v>
      </c>
      <c r="C8" s="117">
        <v>57</v>
      </c>
      <c r="D8" s="117">
        <v>61.6</v>
      </c>
      <c r="E8" s="117">
        <v>62.2</v>
      </c>
      <c r="F8" s="117">
        <v>54.6</v>
      </c>
      <c r="G8" s="117">
        <v>54.3</v>
      </c>
      <c r="H8" s="117">
        <v>55.6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7">
        <v>53.7</v>
      </c>
      <c r="C9" s="117">
        <v>59.1</v>
      </c>
      <c r="D9" s="117">
        <v>59.6</v>
      </c>
      <c r="E9" s="117">
        <v>62.5</v>
      </c>
      <c r="F9" s="117">
        <v>55.4</v>
      </c>
      <c r="G9" s="117">
        <v>58.5</v>
      </c>
      <c r="H9" s="117">
        <v>59.9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7">
        <v>50.8</v>
      </c>
      <c r="C10" s="117">
        <v>50.3</v>
      </c>
      <c r="D10" s="117">
        <v>51.1</v>
      </c>
      <c r="E10" s="117">
        <v>56.1</v>
      </c>
      <c r="F10" s="117">
        <v>50.6</v>
      </c>
      <c r="G10" s="117">
        <v>50.7</v>
      </c>
      <c r="H10" s="117">
        <v>52.2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7">
        <v>80.2</v>
      </c>
      <c r="C11" s="117">
        <v>80.8</v>
      </c>
      <c r="D11" s="117">
        <v>84.5</v>
      </c>
      <c r="E11" s="117">
        <v>80.599999999999994</v>
      </c>
      <c r="F11" s="117">
        <v>86.8</v>
      </c>
      <c r="G11" s="117">
        <v>80.099999999999994</v>
      </c>
      <c r="H11" s="117">
        <v>85.8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7">
        <v>57.5</v>
      </c>
      <c r="C12" s="117">
        <v>61.7</v>
      </c>
      <c r="D12" s="117">
        <v>60.4</v>
      </c>
      <c r="E12" s="117">
        <v>63.4</v>
      </c>
      <c r="F12" s="117">
        <v>65.099999999999994</v>
      </c>
      <c r="G12" s="117">
        <v>61.1</v>
      </c>
      <c r="H12" s="117">
        <v>62.7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7">
        <v>45.1</v>
      </c>
      <c r="C13" s="117">
        <v>43.1</v>
      </c>
      <c r="D13" s="117">
        <v>49.5</v>
      </c>
      <c r="E13" s="117">
        <v>45.6</v>
      </c>
      <c r="F13" s="117">
        <v>47.4</v>
      </c>
      <c r="G13" s="117">
        <v>42</v>
      </c>
      <c r="H13" s="117">
        <v>50.9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7">
        <v>70.7</v>
      </c>
      <c r="C14" s="117">
        <v>67.2</v>
      </c>
      <c r="D14" s="117">
        <v>68.900000000000006</v>
      </c>
      <c r="E14" s="117">
        <v>65.900000000000006</v>
      </c>
      <c r="F14" s="117">
        <v>70.8</v>
      </c>
      <c r="G14" s="117">
        <v>70.8</v>
      </c>
      <c r="H14" s="117">
        <v>73.5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7">
        <v>36.4</v>
      </c>
      <c r="C15" s="117">
        <v>35</v>
      </c>
      <c r="D15" s="117">
        <v>37</v>
      </c>
      <c r="E15" s="117">
        <v>39</v>
      </c>
      <c r="F15" s="117">
        <v>33.6</v>
      </c>
      <c r="G15" s="117">
        <v>34.6</v>
      </c>
      <c r="H15" s="117">
        <v>33.4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7">
        <v>67</v>
      </c>
      <c r="C16" s="117">
        <v>69.5</v>
      </c>
      <c r="D16" s="117">
        <v>74.5</v>
      </c>
      <c r="E16" s="117">
        <v>66.7</v>
      </c>
      <c r="F16" s="117">
        <v>69.2</v>
      </c>
      <c r="G16" s="117">
        <v>76.7</v>
      </c>
      <c r="H16" s="117">
        <v>68.900000000000006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7">
        <v>62.8</v>
      </c>
      <c r="C17" s="117">
        <v>65.599999999999994</v>
      </c>
      <c r="D17" s="117">
        <v>66.2</v>
      </c>
      <c r="E17" s="117">
        <v>59.3</v>
      </c>
      <c r="F17" s="117">
        <v>63.4</v>
      </c>
      <c r="G17" s="117">
        <v>59</v>
      </c>
      <c r="H17" s="117">
        <v>62.2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7">
        <v>42.1</v>
      </c>
      <c r="C18" s="117">
        <v>40.1</v>
      </c>
      <c r="D18" s="117">
        <v>38.4</v>
      </c>
      <c r="E18" s="117">
        <v>41</v>
      </c>
      <c r="F18" s="117">
        <v>42.5</v>
      </c>
      <c r="G18" s="117">
        <v>37.299999999999997</v>
      </c>
      <c r="H18" s="117">
        <v>40.1</v>
      </c>
      <c r="I18" s="116"/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7">
        <v>52.3</v>
      </c>
      <c r="C19" s="117">
        <v>52.8</v>
      </c>
      <c r="D19" s="117">
        <v>52.3</v>
      </c>
      <c r="E19" s="117">
        <v>47.3</v>
      </c>
      <c r="F19" s="117">
        <v>52</v>
      </c>
      <c r="G19" s="117">
        <v>56.9</v>
      </c>
      <c r="H19" s="117">
        <v>53.7</v>
      </c>
      <c r="I19" s="116"/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7">
        <v>92.6</v>
      </c>
      <c r="C20" s="117">
        <v>90.9</v>
      </c>
      <c r="D20" s="117">
        <v>92.9</v>
      </c>
      <c r="E20" s="117">
        <v>92.1</v>
      </c>
      <c r="F20" s="117">
        <v>94.4</v>
      </c>
      <c r="G20" s="117">
        <v>94.5</v>
      </c>
      <c r="H20" s="117">
        <v>99.9</v>
      </c>
      <c r="I20" s="116"/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7">
        <v>109.5</v>
      </c>
      <c r="C21" s="117">
        <v>113.8</v>
      </c>
      <c r="D21" s="117">
        <v>104.9</v>
      </c>
      <c r="E21" s="117">
        <v>114</v>
      </c>
      <c r="F21" s="117">
        <v>100.7</v>
      </c>
      <c r="G21" s="117">
        <v>101</v>
      </c>
      <c r="H21" s="117">
        <v>101.4</v>
      </c>
      <c r="I21" s="116"/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7">
        <v>61.3</v>
      </c>
      <c r="C22" s="117">
        <v>62.2</v>
      </c>
      <c r="D22" s="117">
        <v>57.7</v>
      </c>
      <c r="E22" s="117">
        <v>59.8</v>
      </c>
      <c r="F22" s="117">
        <v>62.9</v>
      </c>
      <c r="G22" s="117">
        <v>59.8</v>
      </c>
      <c r="H22" s="117">
        <v>57.3</v>
      </c>
      <c r="I22" s="116"/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7">
        <v>42.6</v>
      </c>
      <c r="C23" s="117">
        <v>42.3</v>
      </c>
      <c r="D23" s="117">
        <v>47.4</v>
      </c>
      <c r="E23" s="117">
        <v>46</v>
      </c>
      <c r="F23" s="117">
        <v>46.7</v>
      </c>
      <c r="G23" s="117">
        <v>43.1</v>
      </c>
      <c r="H23" s="117">
        <v>44.2</v>
      </c>
      <c r="I23" s="116"/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7">
        <v>39.5</v>
      </c>
      <c r="C24" s="117">
        <v>43.2</v>
      </c>
      <c r="D24" s="117">
        <v>46.1</v>
      </c>
      <c r="E24" s="117">
        <v>41.8</v>
      </c>
      <c r="F24" s="117">
        <v>48.3</v>
      </c>
      <c r="G24" s="117">
        <v>44.4</v>
      </c>
      <c r="H24" s="117">
        <v>41.5</v>
      </c>
      <c r="I24" s="116"/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7">
        <v>49.3</v>
      </c>
      <c r="C25" s="117">
        <v>48.4</v>
      </c>
      <c r="D25" s="117">
        <v>49.1</v>
      </c>
      <c r="E25" s="117">
        <v>56.4</v>
      </c>
      <c r="F25" s="117">
        <v>54.2</v>
      </c>
      <c r="G25" s="117">
        <v>51.8</v>
      </c>
      <c r="H25" s="117">
        <v>51.6</v>
      </c>
      <c r="I25" s="116"/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7">
        <v>66.8</v>
      </c>
      <c r="C26" s="117">
        <v>68.7</v>
      </c>
      <c r="D26" s="117">
        <v>65.5</v>
      </c>
      <c r="E26" s="117">
        <v>71.900000000000006</v>
      </c>
      <c r="F26" s="117">
        <v>60.1</v>
      </c>
      <c r="G26" s="117">
        <v>67.900000000000006</v>
      </c>
      <c r="H26" s="117">
        <v>66.2</v>
      </c>
      <c r="I26" s="116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7">
        <v>38.6</v>
      </c>
      <c r="C27" s="117">
        <v>39.1</v>
      </c>
      <c r="D27" s="117">
        <v>39.700000000000003</v>
      </c>
      <c r="E27" s="117">
        <v>39.200000000000003</v>
      </c>
      <c r="F27" s="117">
        <v>35.4</v>
      </c>
      <c r="G27" s="117">
        <v>37.5</v>
      </c>
      <c r="H27" s="117">
        <v>37.6</v>
      </c>
      <c r="I27" s="116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53" t="s">
        <v>30</v>
      </c>
      <c r="L40" s="154"/>
      <c r="M40" s="154"/>
      <c r="N40" s="154"/>
      <c r="O40" s="154"/>
      <c r="P40" s="154"/>
      <c r="Q40" s="154"/>
      <c r="R40" s="154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64" t="s">
        <v>26</v>
      </c>
      <c r="C61" s="165"/>
      <c r="D61" s="165"/>
      <c r="E61" s="165"/>
      <c r="F61" s="165"/>
      <c r="G61" s="165"/>
      <c r="H61" s="165"/>
      <c r="I61" s="165"/>
      <c r="J61" s="165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111.54598825831702</v>
      </c>
      <c r="D64" s="25">
        <f t="shared" ref="D64:D73" si="2">IF((B8&lt;&gt;0)*ISNUMBER(D8),100*(D8/B8),"")</f>
        <v>120.54794520547945</v>
      </c>
      <c r="E64" s="25">
        <f t="shared" ref="E64:E73" si="3">IF((B8&lt;&gt;0)*ISNUMBER(E8),100*(E8/B8),"")</f>
        <v>121.72211350293543</v>
      </c>
      <c r="F64" s="25">
        <f t="shared" ref="F64:F73" si="4">IF((B8&lt;&gt;0)*ISNUMBER(F8),100*(F8/B8),"")</f>
        <v>106.84931506849315</v>
      </c>
      <c r="G64" s="25">
        <f t="shared" ref="G64:G73" si="5">IF((B8&lt;&gt;0)*ISNUMBER(G8),100*(G8/B8),"")</f>
        <v>106.26223091976516</v>
      </c>
      <c r="H64" s="25">
        <f t="shared" ref="H64:H73" si="6">IF((B8&lt;&gt;0)*ISNUMBER(H8),100*(H8/B8),"")</f>
        <v>108.80626223091976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110.05586592178771</v>
      </c>
      <c r="D65" s="25">
        <f t="shared" si="2"/>
        <v>110.98696461824953</v>
      </c>
      <c r="E65" s="25">
        <f t="shared" si="3"/>
        <v>116.38733705772812</v>
      </c>
      <c r="F65" s="25">
        <f t="shared" si="4"/>
        <v>103.1657355679702</v>
      </c>
      <c r="G65" s="25">
        <f t="shared" si="5"/>
        <v>108.93854748603351</v>
      </c>
      <c r="H65" s="25">
        <f t="shared" si="6"/>
        <v>111.54562383612662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99.015748031496059</v>
      </c>
      <c r="D66" s="25">
        <f t="shared" si="2"/>
        <v>100.59055118110236</v>
      </c>
      <c r="E66" s="25">
        <f t="shared" si="3"/>
        <v>110.43307086614173</v>
      </c>
      <c r="F66" s="25">
        <f t="shared" si="4"/>
        <v>99.606299212598444</v>
      </c>
      <c r="G66" s="25">
        <f t="shared" si="5"/>
        <v>99.803149606299229</v>
      </c>
      <c r="H66" s="25">
        <f t="shared" si="6"/>
        <v>102.75590551181104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100.74812967581046</v>
      </c>
      <c r="D67" s="25">
        <f t="shared" si="2"/>
        <v>105.36159600997506</v>
      </c>
      <c r="E67" s="25">
        <f t="shared" si="3"/>
        <v>100.49875311720697</v>
      </c>
      <c r="F67" s="25">
        <f t="shared" si="4"/>
        <v>108.22942643391519</v>
      </c>
      <c r="G67" s="25">
        <f t="shared" si="5"/>
        <v>99.875311720698249</v>
      </c>
      <c r="H67" s="25">
        <f t="shared" si="6"/>
        <v>106.98254364089775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107.30434782608695</v>
      </c>
      <c r="D68" s="25">
        <f t="shared" si="2"/>
        <v>105.04347826086958</v>
      </c>
      <c r="E68" s="25">
        <f t="shared" si="3"/>
        <v>110.26086956521739</v>
      </c>
      <c r="F68" s="25">
        <f t="shared" si="4"/>
        <v>113.21739130434783</v>
      </c>
      <c r="G68" s="25">
        <f t="shared" si="5"/>
        <v>106.26086956521739</v>
      </c>
      <c r="H68" s="25">
        <f t="shared" si="6"/>
        <v>109.04347826086958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95.565410199556538</v>
      </c>
      <c r="D69" s="25">
        <f t="shared" si="2"/>
        <v>109.75609756097559</v>
      </c>
      <c r="E69" s="25">
        <f t="shared" si="3"/>
        <v>101.10864745011085</v>
      </c>
      <c r="F69" s="25">
        <f t="shared" si="4"/>
        <v>105.09977827050999</v>
      </c>
      <c r="G69" s="25">
        <f t="shared" si="5"/>
        <v>93.126385809312637</v>
      </c>
      <c r="H69" s="25">
        <f t="shared" si="6"/>
        <v>112.86031042128602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95.049504950495049</v>
      </c>
      <c r="D70" s="25">
        <f t="shared" si="2"/>
        <v>97.454031117397449</v>
      </c>
      <c r="E70" s="25">
        <f t="shared" si="3"/>
        <v>93.210749646393225</v>
      </c>
      <c r="F70" s="25">
        <f t="shared" si="4"/>
        <v>100.14144271570014</v>
      </c>
      <c r="G70" s="25">
        <f t="shared" si="5"/>
        <v>100.14144271570014</v>
      </c>
      <c r="H70" s="25">
        <f t="shared" si="6"/>
        <v>103.96039603960396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96.15384615384616</v>
      </c>
      <c r="D71" s="25">
        <f t="shared" si="2"/>
        <v>101.64835164835165</v>
      </c>
      <c r="E71" s="25">
        <f t="shared" si="3"/>
        <v>107.14285714285714</v>
      </c>
      <c r="F71" s="25">
        <f t="shared" si="4"/>
        <v>92.307692307692307</v>
      </c>
      <c r="G71" s="25">
        <f t="shared" si="5"/>
        <v>95.054945054945065</v>
      </c>
      <c r="H71" s="25">
        <f t="shared" si="6"/>
        <v>91.758241758241752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103.73134328358209</v>
      </c>
      <c r="D72" s="25">
        <f t="shared" si="2"/>
        <v>111.19402985074626</v>
      </c>
      <c r="E72" s="25">
        <f t="shared" si="3"/>
        <v>99.552238805970148</v>
      </c>
      <c r="F72" s="25">
        <f t="shared" si="4"/>
        <v>103.28358208955224</v>
      </c>
      <c r="G72" s="25">
        <f t="shared" si="5"/>
        <v>114.4776119402985</v>
      </c>
      <c r="H72" s="25">
        <f t="shared" si="6"/>
        <v>102.83582089552239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104.45859872611464</v>
      </c>
      <c r="D73" s="25">
        <f t="shared" si="2"/>
        <v>105.41401273885351</v>
      </c>
      <c r="E73" s="25">
        <f t="shared" si="3"/>
        <v>94.42675159235668</v>
      </c>
      <c r="F73" s="25">
        <f t="shared" si="4"/>
        <v>100.95541401273887</v>
      </c>
      <c r="G73" s="25">
        <f t="shared" si="5"/>
        <v>93.949044585987266</v>
      </c>
      <c r="H73" s="25">
        <f t="shared" si="6"/>
        <v>99.044585987261158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95.249406175771966</v>
      </c>
      <c r="D74" s="25">
        <f t="shared" ref="D74:D103" si="11">IF((B18&lt;&gt;0)*ISNUMBER(D18),100*(D18/B18),"")</f>
        <v>91.211401425178138</v>
      </c>
      <c r="E74" s="25">
        <f t="shared" ref="E74:E103" si="12">IF((B18&lt;&gt;0)*ISNUMBER(E18),100*(E18/B18),"")</f>
        <v>97.387173396674569</v>
      </c>
      <c r="F74" s="25">
        <f t="shared" ref="F74:F103" si="13">IF((B18&lt;&gt;0)*ISNUMBER(F18),100*(F18/B18),"")</f>
        <v>100.95011876484561</v>
      </c>
      <c r="G74" s="25">
        <f t="shared" ref="G74:G103" si="14">IF((B18&lt;&gt;0)*ISNUMBER(G18),100*(G18/B18),"")</f>
        <v>88.598574821852722</v>
      </c>
      <c r="H74" s="25">
        <f t="shared" ref="H74:H103" si="15">IF((B18&lt;&gt;0)*ISNUMBER(H18),100*(H18/B18),"")</f>
        <v>95.249406175771966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100.95602294455065</v>
      </c>
      <c r="D75" s="25">
        <f t="shared" si="11"/>
        <v>100</v>
      </c>
      <c r="E75" s="25">
        <f t="shared" si="12"/>
        <v>90.439770554493307</v>
      </c>
      <c r="F75" s="25">
        <f t="shared" si="13"/>
        <v>99.426386233269596</v>
      </c>
      <c r="G75" s="25">
        <f t="shared" si="14"/>
        <v>108.79541108986616</v>
      </c>
      <c r="H75" s="25">
        <f t="shared" si="15"/>
        <v>102.67686424474189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98.164146868250555</v>
      </c>
      <c r="D76" s="25">
        <f t="shared" si="11"/>
        <v>100.32397408207345</v>
      </c>
      <c r="E76" s="25">
        <f t="shared" si="12"/>
        <v>99.460043196544277</v>
      </c>
      <c r="F76" s="25">
        <f t="shared" si="13"/>
        <v>101.94384449244063</v>
      </c>
      <c r="G76" s="25">
        <f t="shared" si="14"/>
        <v>102.05183585313176</v>
      </c>
      <c r="H76" s="25">
        <f t="shared" si="15"/>
        <v>107.88336933045358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103.92694063926939</v>
      </c>
      <c r="D77" s="25">
        <f t="shared" si="11"/>
        <v>95.799086757990864</v>
      </c>
      <c r="E77" s="25">
        <f t="shared" si="12"/>
        <v>104.10958904109589</v>
      </c>
      <c r="F77" s="25">
        <f t="shared" si="13"/>
        <v>91.963470319634709</v>
      </c>
      <c r="G77" s="25">
        <f t="shared" si="14"/>
        <v>92.237442922374427</v>
      </c>
      <c r="H77" s="25">
        <f t="shared" si="15"/>
        <v>92.602739726027409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101.46818923327896</v>
      </c>
      <c r="D78" s="25">
        <f t="shared" si="11"/>
        <v>94.127243066884176</v>
      </c>
      <c r="E78" s="25">
        <f t="shared" si="12"/>
        <v>97.553017944535071</v>
      </c>
      <c r="F78" s="25">
        <f t="shared" si="13"/>
        <v>102.61011419249593</v>
      </c>
      <c r="G78" s="25">
        <f t="shared" si="14"/>
        <v>97.553017944535071</v>
      </c>
      <c r="H78" s="25">
        <f t="shared" si="15"/>
        <v>93.474714518760194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99.295774647887313</v>
      </c>
      <c r="D79" s="25">
        <f t="shared" si="11"/>
        <v>111.2676056338028</v>
      </c>
      <c r="E79" s="25">
        <f t="shared" si="12"/>
        <v>107.98122065727699</v>
      </c>
      <c r="F79" s="25">
        <f t="shared" si="13"/>
        <v>109.6244131455399</v>
      </c>
      <c r="G79" s="25">
        <f t="shared" si="14"/>
        <v>101.17370892018781</v>
      </c>
      <c r="H79" s="25">
        <f t="shared" si="15"/>
        <v>103.75586854460094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109.36708860759494</v>
      </c>
      <c r="D80" s="25">
        <f t="shared" si="11"/>
        <v>116.70886075949367</v>
      </c>
      <c r="E80" s="25">
        <f t="shared" si="12"/>
        <v>105.82278481012656</v>
      </c>
      <c r="F80" s="25">
        <f t="shared" si="13"/>
        <v>122.27848101265822</v>
      </c>
      <c r="G80" s="25">
        <f t="shared" si="14"/>
        <v>112.40506329113924</v>
      </c>
      <c r="H80" s="25">
        <f t="shared" si="15"/>
        <v>105.0632911392405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98.174442190669382</v>
      </c>
      <c r="D81" s="25">
        <f t="shared" si="11"/>
        <v>99.59432048681542</v>
      </c>
      <c r="E81" s="25">
        <f t="shared" si="12"/>
        <v>114.40162271805275</v>
      </c>
      <c r="F81" s="25">
        <f t="shared" si="13"/>
        <v>109.93914807302232</v>
      </c>
      <c r="G81" s="25">
        <f t="shared" si="14"/>
        <v>105.0709939148073</v>
      </c>
      <c r="H81" s="25">
        <f t="shared" si="15"/>
        <v>104.66531440162272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102.84431137724552</v>
      </c>
      <c r="D82" s="25">
        <f t="shared" si="11"/>
        <v>98.053892215568865</v>
      </c>
      <c r="E82" s="25">
        <f t="shared" si="12"/>
        <v>107.63473053892216</v>
      </c>
      <c r="F82" s="25">
        <f t="shared" si="13"/>
        <v>89.970059880239532</v>
      </c>
      <c r="G82" s="25">
        <f t="shared" si="14"/>
        <v>101.64670658682635</v>
      </c>
      <c r="H82" s="25">
        <f t="shared" si="15"/>
        <v>99.101796407185645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101.29533678756476</v>
      </c>
      <c r="D83" s="25">
        <f t="shared" si="11"/>
        <v>102.8497409326425</v>
      </c>
      <c r="E83" s="25">
        <f t="shared" si="12"/>
        <v>101.55440414507773</v>
      </c>
      <c r="F83" s="25">
        <f t="shared" si="13"/>
        <v>91.709844559585491</v>
      </c>
      <c r="G83" s="25">
        <f t="shared" si="14"/>
        <v>97.15025906735751</v>
      </c>
      <c r="H83" s="25">
        <f t="shared" si="15"/>
        <v>97.409326424870471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55" t="s">
        <v>29</v>
      </c>
      <c r="L102" s="156"/>
      <c r="M102" s="156"/>
      <c r="N102" s="156"/>
      <c r="O102" s="156"/>
      <c r="P102" s="156"/>
      <c r="Q102" s="156"/>
      <c r="R102" s="156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57"/>
      <c r="L103" s="156"/>
      <c r="M103" s="156"/>
      <c r="N103" s="156"/>
      <c r="O103" s="156"/>
      <c r="P103" s="156"/>
      <c r="Q103" s="156"/>
      <c r="R103" s="156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2" si="18">IF((B48&lt;&gt;0)*ISNUMBER(B48),100*(B48/B48),"")</f>
        <v/>
      </c>
      <c r="C104" s="25" t="str">
        <f t="shared" ref="C104:C112" si="19">IF((B48&lt;&gt;0)*ISNUMBER(C48),100*(C48/B48),"")</f>
        <v/>
      </c>
      <c r="D104" s="25" t="str">
        <f t="shared" ref="D104:D112" si="20">IF((B48&lt;&gt;0)*ISNUMBER(D48),100*(D48/B48),"")</f>
        <v/>
      </c>
      <c r="E104" s="25" t="str">
        <f t="shared" ref="E104:E112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57"/>
      <c r="L104" s="156"/>
      <c r="M104" s="156"/>
      <c r="N104" s="156"/>
      <c r="O104" s="156"/>
      <c r="P104" s="156"/>
      <c r="Q104" s="156"/>
      <c r="R104" s="156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57"/>
      <c r="L105" s="156"/>
      <c r="M105" s="156"/>
      <c r="N105" s="156"/>
      <c r="O105" s="156"/>
      <c r="P105" s="156"/>
      <c r="Q105" s="156"/>
      <c r="R105" s="156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57"/>
      <c r="L106" s="156"/>
      <c r="M106" s="156"/>
      <c r="N106" s="156"/>
      <c r="O106" s="156"/>
      <c r="P106" s="156"/>
      <c r="Q106" s="156"/>
      <c r="R106" s="156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/>
      <c r="C113" s="33"/>
      <c r="D113" s="33"/>
      <c r="E113" s="33"/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101.71852212495881</v>
      </c>
      <c r="D114" s="26">
        <f t="shared" si="27"/>
        <v>103.8966591776225</v>
      </c>
      <c r="E114" s="26">
        <f t="shared" si="27"/>
        <v>104.05438728748584</v>
      </c>
      <c r="F114" s="26">
        <f t="shared" si="27"/>
        <v>102.66359788286252</v>
      </c>
      <c r="G114" s="26">
        <f t="shared" si="27"/>
        <v>101.22862769081677</v>
      </c>
      <c r="H114" s="26">
        <f t="shared" si="27"/>
        <v>102.57379297479079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4.9671640066305969</v>
      </c>
      <c r="D116" s="26">
        <f t="shared" si="29"/>
        <v>7.6105262709562274</v>
      </c>
      <c r="E116" s="26">
        <f t="shared" si="29"/>
        <v>8.0874550669933711</v>
      </c>
      <c r="F116" s="26">
        <f t="shared" si="29"/>
        <v>7.9073375892708189</v>
      </c>
      <c r="G116" s="26">
        <f t="shared" si="29"/>
        <v>6.942351023619036</v>
      </c>
      <c r="H116" s="26">
        <f t="shared" si="29"/>
        <v>6.2097527454336054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1.1106916374216229</v>
      </c>
      <c r="D117" s="26">
        <f t="shared" si="30"/>
        <v>1.7017654086406107</v>
      </c>
      <c r="E117" s="26">
        <f t="shared" si="30"/>
        <v>1.8084099294772293</v>
      </c>
      <c r="F117" s="26">
        <f t="shared" si="30"/>
        <v>1.7681344370648862</v>
      </c>
      <c r="G117" s="26">
        <f t="shared" si="30"/>
        <v>1.5523568812477411</v>
      </c>
      <c r="H117" s="26">
        <f t="shared" si="30"/>
        <v>1.3885429262255489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1.9205333537481246</v>
      </c>
      <c r="D119" s="26">
        <f t="shared" si="32"/>
        <v>2.9425784055925517</v>
      </c>
      <c r="E119" s="26">
        <f t="shared" si="32"/>
        <v>3.1269809457401236</v>
      </c>
      <c r="F119" s="26">
        <f t="shared" si="32"/>
        <v>3.057339270309761</v>
      </c>
      <c r="G119" s="26">
        <f t="shared" si="32"/>
        <v>2.6842312185564516</v>
      </c>
      <c r="H119" s="26">
        <f t="shared" si="32"/>
        <v>2.4009751339424934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95.049504950495049</v>
      </c>
      <c r="D120" s="26">
        <f t="shared" si="33"/>
        <v>91.211401425178138</v>
      </c>
      <c r="E120" s="26">
        <f t="shared" si="33"/>
        <v>90.439770554493307</v>
      </c>
      <c r="F120" s="26">
        <f t="shared" si="33"/>
        <v>89.970059880239532</v>
      </c>
      <c r="G120" s="26">
        <f t="shared" si="33"/>
        <v>88.598574821852722</v>
      </c>
      <c r="H120" s="26">
        <f t="shared" si="33"/>
        <v>91.758241758241752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111.54598825831702</v>
      </c>
      <c r="D121" s="26">
        <f t="shared" si="34"/>
        <v>120.54794520547945</v>
      </c>
      <c r="E121" s="26">
        <f t="shared" si="34"/>
        <v>121.72211350293543</v>
      </c>
      <c r="F121" s="26">
        <f t="shared" si="34"/>
        <v>122.27848101265822</v>
      </c>
      <c r="G121" s="26">
        <f t="shared" si="34"/>
        <v>114.4776119402985</v>
      </c>
      <c r="H121" s="26">
        <f t="shared" si="34"/>
        <v>112.86031042128602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91.41</v>
      </c>
      <c r="C122" s="38">
        <f>100-B3</f>
        <v>91.41</v>
      </c>
      <c r="D122" s="38">
        <f>100-B3</f>
        <v>91.41</v>
      </c>
      <c r="E122" s="38">
        <f>100-B3</f>
        <v>91.41</v>
      </c>
      <c r="F122" s="38">
        <f>100-B3</f>
        <v>91.41</v>
      </c>
      <c r="G122" s="38">
        <f>100-B3</f>
        <v>91.41</v>
      </c>
      <c r="H122" s="38">
        <f>100-B3</f>
        <v>91.41</v>
      </c>
      <c r="I122" s="38">
        <f>100-B3</f>
        <v>91.41</v>
      </c>
      <c r="J122" s="38">
        <f>100-B3</f>
        <v>91.41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108.59</v>
      </c>
      <c r="C123" s="24">
        <f>100+B3</f>
        <v>108.59</v>
      </c>
      <c r="D123" s="24">
        <f>100+B3</f>
        <v>108.59</v>
      </c>
      <c r="E123" s="24">
        <f>100+B3</f>
        <v>108.59</v>
      </c>
      <c r="F123" s="24">
        <f>100+B3</f>
        <v>108.59</v>
      </c>
      <c r="G123" s="24">
        <f>100+B3</f>
        <v>108.59</v>
      </c>
      <c r="H123" s="24">
        <f>100+B3</f>
        <v>108.59</v>
      </c>
      <c r="I123" s="24">
        <f>100+B3</f>
        <v>108.59</v>
      </c>
      <c r="J123" s="24">
        <f>100+B3</f>
        <v>108.59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85.44</v>
      </c>
      <c r="C124" s="24">
        <f>100-E3</f>
        <v>85.44</v>
      </c>
      <c r="D124" s="24">
        <f>100-E3</f>
        <v>85.44</v>
      </c>
      <c r="E124" s="24">
        <f>100-E3</f>
        <v>85.44</v>
      </c>
      <c r="F124" s="24">
        <f>100-E3</f>
        <v>85.44</v>
      </c>
      <c r="G124" s="24">
        <f>100-E3</f>
        <v>85.44</v>
      </c>
      <c r="H124" s="24">
        <f>100-E3</f>
        <v>85.44</v>
      </c>
      <c r="I124" s="24">
        <f>100-E3</f>
        <v>85.44</v>
      </c>
      <c r="J124" s="39">
        <f>100-E3</f>
        <v>85.44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114.56</v>
      </c>
      <c r="C125" s="41">
        <f>100+E3</f>
        <v>114.56</v>
      </c>
      <c r="D125" s="41">
        <f>100+E3</f>
        <v>114.56</v>
      </c>
      <c r="E125" s="41">
        <f>100+E3</f>
        <v>114.56</v>
      </c>
      <c r="F125" s="41">
        <f>100+E3</f>
        <v>114.56</v>
      </c>
      <c r="G125" s="41">
        <f>100+E3</f>
        <v>114.56</v>
      </c>
      <c r="H125" s="41">
        <f>100+E3</f>
        <v>114.56</v>
      </c>
      <c r="I125" s="41">
        <f>100+E3</f>
        <v>114.56</v>
      </c>
      <c r="J125" s="37">
        <f>100+E3</f>
        <v>114.56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9"/>
  <sheetViews>
    <sheetView tabSelected="1" zoomScale="110" zoomScaleNormal="110" workbookViewId="0">
      <selection activeCell="E36" sqref="E36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">
      <c r="B5" s="100" t="s">
        <v>94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">
      <c r="B6" s="100" t="s">
        <v>103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">
      <c r="B8" s="100" t="s">
        <v>96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">
      <c r="B9" s="100" t="s">
        <v>97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">
      <c r="B10" s="100" t="s">
        <v>104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">
      <c r="B11" s="139" t="s">
        <v>105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">
      <c r="B12" s="139" t="s">
        <v>106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x14ac:dyDescent="0.2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2:13" x14ac:dyDescent="0.2"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2:13" x14ac:dyDescent="0.2">
      <c r="B15" s="139" t="s">
        <v>107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0" t="s">
        <v>102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">
      <c r="B17" s="135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">
      <c r="B18" s="100" t="s">
        <v>100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2:13" ht="13.5" thickBot="1" x14ac:dyDescent="0.25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ht="45" thickBot="1" x14ac:dyDescent="0.6">
      <c r="B20" s="106"/>
    </row>
    <row r="21" spans="2:13" ht="44.25" x14ac:dyDescent="0.55000000000000004">
      <c r="B21" s="107" t="s">
        <v>68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</row>
    <row r="22" spans="2:13" x14ac:dyDescent="0.2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2:13" x14ac:dyDescent="0.2">
      <c r="B23" s="139" t="s">
        <v>107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2:13" x14ac:dyDescent="0.2">
      <c r="B24" s="100" t="s">
        <v>102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2:13" x14ac:dyDescent="0.2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2:13" x14ac:dyDescent="0.2">
      <c r="B26" s="100" t="s">
        <v>101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2:13" x14ac:dyDescent="0.2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2"/>
    </row>
    <row r="28" spans="2:13" x14ac:dyDescent="0.2"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</row>
    <row r="29" spans="2:13" ht="13.5" thickBot="1" x14ac:dyDescent="0.25">
      <c r="B29" s="136" t="s">
        <v>98</v>
      </c>
      <c r="C29" s="104"/>
      <c r="D29" s="137">
        <v>44650</v>
      </c>
      <c r="E29" s="138" t="s">
        <v>99</v>
      </c>
      <c r="F29" s="104"/>
      <c r="G29" s="104"/>
      <c r="H29" s="104"/>
      <c r="I29" s="104"/>
      <c r="J29" s="104"/>
      <c r="K29" s="104"/>
      <c r="L29" s="104"/>
      <c r="M29" s="1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topLeftCell="A4" workbookViewId="0">
      <selection activeCell="C22" sqref="C22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6" x14ac:dyDescent="0.2">
      <c r="A1" s="108" t="s">
        <v>69</v>
      </c>
      <c r="C1" s="109"/>
    </row>
    <row r="2" spans="1:16" x14ac:dyDescent="0.2">
      <c r="A2" s="110">
        <v>7.6</v>
      </c>
      <c r="B2" s="108" t="s">
        <v>70</v>
      </c>
      <c r="C2" s="109"/>
    </row>
    <row r="3" spans="1:16" x14ac:dyDescent="0.2">
      <c r="A3" s="110">
        <v>33.5</v>
      </c>
      <c r="B3" s="108" t="s">
        <v>71</v>
      </c>
      <c r="C3" s="111" t="s">
        <v>72</v>
      </c>
    </row>
    <row r="4" spans="1:16" x14ac:dyDescent="0.2">
      <c r="B4" s="112" t="s">
        <v>73</v>
      </c>
      <c r="C4" s="113">
        <f>SQRT((A2*A2)+(A3*A3))</f>
        <v>34.351273629954392</v>
      </c>
    </row>
    <row r="5" spans="1:16" x14ac:dyDescent="0.2">
      <c r="B5" s="108" t="s">
        <v>74</v>
      </c>
      <c r="C5" s="114">
        <f>0.5*A2</f>
        <v>3.8</v>
      </c>
    </row>
    <row r="6" spans="1:16" ht="13.5" thickBot="1" x14ac:dyDescent="0.25">
      <c r="B6" s="108" t="s">
        <v>75</v>
      </c>
      <c r="C6" s="114">
        <f>0.25*C4</f>
        <v>8.5878184074885979</v>
      </c>
    </row>
    <row r="7" spans="1:16" x14ac:dyDescent="0.2">
      <c r="B7" s="112" t="s">
        <v>76</v>
      </c>
      <c r="C7" s="114">
        <f>1.65*0.5*A2+C6</f>
        <v>14.857818407488598</v>
      </c>
      <c r="L7" s="118"/>
      <c r="M7" s="118"/>
      <c r="N7" s="118"/>
      <c r="O7" s="118"/>
      <c r="P7" s="119"/>
    </row>
    <row r="8" spans="1:16" x14ac:dyDescent="0.2">
      <c r="K8" s="120"/>
      <c r="L8" s="121"/>
      <c r="M8" s="122"/>
      <c r="N8" s="122"/>
      <c r="O8" s="122"/>
      <c r="P8" s="123"/>
    </row>
    <row r="9" spans="1:16" x14ac:dyDescent="0.2">
      <c r="K9" s="120"/>
      <c r="L9" s="122"/>
      <c r="M9" s="122"/>
      <c r="N9" s="124"/>
      <c r="O9" s="122"/>
      <c r="P9" s="123"/>
    </row>
    <row r="10" spans="1:16" ht="15" x14ac:dyDescent="0.25">
      <c r="K10" s="120"/>
      <c r="L10" s="2"/>
      <c r="M10" s="125"/>
      <c r="N10" s="125"/>
      <c r="O10" s="126"/>
      <c r="P10" s="123"/>
    </row>
    <row r="11" spans="1:16" ht="15" x14ac:dyDescent="0.25">
      <c r="K11" s="120"/>
      <c r="L11" s="2"/>
      <c r="M11" s="125"/>
      <c r="N11" s="125"/>
      <c r="O11" s="126"/>
      <c r="P11" s="123"/>
    </row>
    <row r="12" spans="1:16" ht="15.75" thickBot="1" x14ac:dyDescent="0.3">
      <c r="K12" s="120"/>
      <c r="L12" s="127"/>
      <c r="M12" s="128"/>
      <c r="N12" s="125"/>
      <c r="O12" s="126"/>
      <c r="P12" s="123"/>
    </row>
    <row r="13" spans="1:16" ht="15" x14ac:dyDescent="0.25">
      <c r="K13" s="120"/>
      <c r="L13" s="132"/>
      <c r="M13" s="125"/>
      <c r="N13" s="125"/>
      <c r="O13" s="126"/>
      <c r="P13" s="123"/>
    </row>
    <row r="14" spans="1:16" ht="15" x14ac:dyDescent="0.25">
      <c r="K14" s="120"/>
      <c r="L14" s="2"/>
      <c r="M14" s="126"/>
      <c r="N14" s="126"/>
      <c r="O14" s="126"/>
      <c r="P14" s="123"/>
    </row>
    <row r="15" spans="1:16" ht="15" x14ac:dyDescent="0.25">
      <c r="K15" s="120"/>
      <c r="L15" s="2"/>
      <c r="M15" s="126"/>
      <c r="N15" s="126"/>
      <c r="O15" s="126"/>
      <c r="P15" s="123"/>
    </row>
    <row r="16" spans="1:16" ht="15" x14ac:dyDescent="0.25">
      <c r="K16" s="120"/>
      <c r="L16" s="2"/>
      <c r="M16" s="126"/>
      <c r="N16" s="126"/>
      <c r="O16" s="126"/>
      <c r="P16" s="123"/>
    </row>
    <row r="17" spans="1:16" ht="15" x14ac:dyDescent="0.25">
      <c r="K17" s="120"/>
      <c r="L17" s="2"/>
      <c r="M17" s="126"/>
      <c r="N17" s="126"/>
      <c r="O17" s="125"/>
      <c r="P17" s="123"/>
    </row>
    <row r="18" spans="1:16" ht="15" x14ac:dyDescent="0.25">
      <c r="K18" s="120"/>
      <c r="L18" s="2"/>
      <c r="M18" s="126"/>
      <c r="N18" s="126"/>
      <c r="O18" s="128"/>
      <c r="P18" s="123"/>
    </row>
    <row r="19" spans="1:16" x14ac:dyDescent="0.2">
      <c r="K19" s="120"/>
      <c r="L19" s="122"/>
      <c r="M19" s="122"/>
      <c r="N19" s="122"/>
      <c r="O19" s="122"/>
      <c r="P19" s="123"/>
    </row>
    <row r="20" spans="1:16" x14ac:dyDescent="0.2">
      <c r="K20" s="120"/>
      <c r="L20" s="122"/>
      <c r="M20" s="122"/>
      <c r="N20" s="122"/>
      <c r="O20" s="122"/>
      <c r="P20" s="123"/>
    </row>
    <row r="21" spans="1:16" x14ac:dyDescent="0.2">
      <c r="K21" s="120"/>
      <c r="L21" s="122"/>
      <c r="M21" s="122"/>
      <c r="N21" s="122"/>
      <c r="O21" s="122"/>
      <c r="P21" s="123"/>
    </row>
    <row r="22" spans="1:16" ht="13.5" thickBot="1" x14ac:dyDescent="0.25">
      <c r="A22" s="112" t="s">
        <v>77</v>
      </c>
      <c r="C22" s="115" t="s">
        <v>93</v>
      </c>
      <c r="K22" s="129"/>
      <c r="L22" s="130"/>
      <c r="M22" s="130"/>
      <c r="N22" s="130"/>
      <c r="O22" s="130"/>
      <c r="P22" s="131"/>
    </row>
  </sheetData>
  <phoneticPr fontId="0" type="noConversion"/>
  <hyperlinks>
    <hyperlink ref="C22" r:id="rId1" display="https://biologicalvariation.eu/search?q=Reticulocytes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2022-04-29T09:10:42Z</dcterms:modified>
</cp:coreProperties>
</file>