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X2" i="1" l="1"/>
  <c r="B3" i="1" s="1"/>
  <c r="K73" i="1" l="1"/>
  <c r="K74" i="1"/>
  <c r="K75" i="1"/>
  <c r="J73" i="1"/>
  <c r="J74" i="1"/>
  <c r="J75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I65" i="1"/>
  <c r="K64" i="1"/>
  <c r="J64" i="1"/>
  <c r="K115" i="1" l="1"/>
  <c r="K116" i="1" s="1"/>
  <c r="K117" i="1" s="1"/>
  <c r="J115" i="1"/>
  <c r="J114" i="1" s="1"/>
  <c r="W2" i="1"/>
  <c r="Z2" i="1" s="1"/>
  <c r="E3" i="1" s="1"/>
  <c r="K121" i="1" l="1"/>
  <c r="K118" i="1"/>
  <c r="K119" i="1" s="1"/>
  <c r="J118" i="1"/>
  <c r="J119" i="1" s="1"/>
  <c r="K120" i="1"/>
  <c r="J116" i="1"/>
  <c r="J117" i="1" s="1"/>
  <c r="K114" i="1"/>
  <c r="J120" i="1"/>
  <c r="J121" i="1"/>
  <c r="K125" i="1"/>
  <c r="K124" i="1"/>
  <c r="J125" i="1"/>
  <c r="J124" i="1"/>
  <c r="I122" i="1"/>
  <c r="I125" i="1"/>
  <c r="I124" i="1"/>
  <c r="I64" i="1"/>
  <c r="I66" i="1"/>
  <c r="I67" i="1"/>
  <c r="I68" i="1"/>
  <c r="I69" i="1"/>
  <c r="I70" i="1"/>
  <c r="I71" i="1"/>
  <c r="I72" i="1"/>
  <c r="I73" i="1"/>
  <c r="I74" i="1"/>
  <c r="I75" i="1"/>
  <c r="H64" i="1"/>
  <c r="H65" i="1"/>
  <c r="H66" i="1"/>
  <c r="H67" i="1"/>
  <c r="H68" i="1"/>
  <c r="H69" i="1"/>
  <c r="H70" i="1"/>
  <c r="H71" i="1"/>
  <c r="H72" i="1"/>
  <c r="H73" i="1"/>
  <c r="H74" i="1"/>
  <c r="H75" i="1"/>
  <c r="G64" i="1"/>
  <c r="G65" i="1"/>
  <c r="G66" i="1"/>
  <c r="G67" i="1"/>
  <c r="G68" i="1"/>
  <c r="G69" i="1"/>
  <c r="G70" i="1"/>
  <c r="G71" i="1"/>
  <c r="G72" i="1"/>
  <c r="G73" i="1"/>
  <c r="G74" i="1"/>
  <c r="G75" i="1"/>
  <c r="F64" i="1"/>
  <c r="F65" i="1"/>
  <c r="F66" i="1"/>
  <c r="F67" i="1"/>
  <c r="F68" i="1"/>
  <c r="F69" i="1"/>
  <c r="F70" i="1"/>
  <c r="F71" i="1"/>
  <c r="F72" i="1"/>
  <c r="F73" i="1"/>
  <c r="F74" i="1"/>
  <c r="F75" i="1"/>
  <c r="E64" i="1"/>
  <c r="E65" i="1"/>
  <c r="E66" i="1"/>
  <c r="E67" i="1"/>
  <c r="E68" i="1"/>
  <c r="E69" i="1"/>
  <c r="E70" i="1"/>
  <c r="E71" i="1"/>
  <c r="E72" i="1"/>
  <c r="E73" i="1"/>
  <c r="E74" i="1"/>
  <c r="E75" i="1"/>
  <c r="D64" i="1"/>
  <c r="D65" i="1"/>
  <c r="D66" i="1"/>
  <c r="D67" i="1"/>
  <c r="D68" i="1"/>
  <c r="D69" i="1"/>
  <c r="D70" i="1"/>
  <c r="D71" i="1"/>
  <c r="D72" i="1"/>
  <c r="D73" i="1"/>
  <c r="D74" i="1"/>
  <c r="D75" i="1"/>
  <c r="C64" i="1"/>
  <c r="C65" i="1"/>
  <c r="C66" i="1"/>
  <c r="C67" i="1"/>
  <c r="C68" i="1"/>
  <c r="C69" i="1"/>
  <c r="C70" i="1"/>
  <c r="C71" i="1"/>
  <c r="C72" i="1"/>
  <c r="C73" i="1"/>
  <c r="C74" i="1"/>
  <c r="C75" i="1"/>
  <c r="B64" i="1"/>
  <c r="B65" i="1"/>
  <c r="B66" i="1"/>
  <c r="B67" i="1"/>
  <c r="B68" i="1"/>
  <c r="B69" i="1"/>
  <c r="B70" i="1"/>
  <c r="B71" i="1"/>
  <c r="B72" i="1"/>
  <c r="B73" i="1"/>
  <c r="B74" i="1"/>
  <c r="B7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D123" i="1" l="1"/>
  <c r="C122" i="1"/>
  <c r="D122" i="1"/>
  <c r="G123" i="1"/>
  <c r="F123" i="1"/>
  <c r="B123" i="1"/>
  <c r="E122" i="1"/>
  <c r="C123" i="1"/>
  <c r="H123" i="1"/>
  <c r="G122" i="1"/>
  <c r="E123" i="1"/>
  <c r="B122" i="1"/>
  <c r="F122" i="1"/>
  <c r="J123" i="1"/>
  <c r="K123" i="1"/>
  <c r="J122" i="1"/>
  <c r="K122" i="1"/>
  <c r="I123" i="1"/>
  <c r="B115" i="1"/>
  <c r="B120" i="1" s="1"/>
  <c r="D115" i="1"/>
  <c r="D121" i="1" s="1"/>
  <c r="C115" i="1"/>
  <c r="C121" i="1" s="1"/>
  <c r="E115" i="1"/>
  <c r="E116" i="1" s="1"/>
  <c r="F115" i="1"/>
  <c r="F114" i="1" s="1"/>
  <c r="G115" i="1"/>
  <c r="G121" i="1" s="1"/>
  <c r="I115" i="1"/>
  <c r="I114" i="1" s="1"/>
  <c r="H115" i="1"/>
  <c r="H116" i="1" s="1"/>
  <c r="H117" i="1" s="1"/>
  <c r="C116" i="1"/>
  <c r="E121" i="1" l="1"/>
  <c r="F120" i="1"/>
  <c r="H121" i="1"/>
  <c r="D118" i="1"/>
  <c r="D120" i="1"/>
  <c r="G116" i="1"/>
  <c r="G117" i="1" s="1"/>
  <c r="F118" i="1"/>
  <c r="F119" i="1" s="1"/>
  <c r="B114" i="1"/>
  <c r="G118" i="1"/>
  <c r="G119" i="1" s="1"/>
  <c r="G120" i="1"/>
  <c r="B118" i="1"/>
  <c r="B119" i="1" s="1"/>
  <c r="D114" i="1"/>
  <c r="I116" i="1"/>
  <c r="I117" i="1" s="1"/>
  <c r="F116" i="1"/>
  <c r="F117" i="1" s="1"/>
  <c r="C118" i="1"/>
  <c r="B116" i="1"/>
  <c r="B117" i="1" s="1"/>
  <c r="I120" i="1"/>
  <c r="F121" i="1"/>
  <c r="C120" i="1"/>
  <c r="B121" i="1"/>
  <c r="I118" i="1"/>
  <c r="I119" i="1" s="1"/>
  <c r="I121" i="1"/>
  <c r="G114" i="1"/>
  <c r="H114" i="1"/>
  <c r="C114" i="1"/>
  <c r="D116" i="1"/>
  <c r="D117" i="1" s="1"/>
  <c r="H120" i="1"/>
  <c r="E114" i="1"/>
  <c r="H118" i="1"/>
  <c r="H119" i="1" s="1"/>
  <c r="E118" i="1"/>
  <c r="E120" i="1"/>
  <c r="E117" i="1"/>
  <c r="C117" i="1"/>
  <c r="D119" i="1" l="1"/>
  <c r="C119" i="1"/>
  <c r="E119" i="1"/>
</calcChain>
</file>

<file path=xl/sharedStrings.xml><?xml version="1.0" encoding="utf-8"?>
<sst xmlns="http://schemas.openxmlformats.org/spreadsheetml/2006/main" count="140" uniqueCount="126">
  <si>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</si>
  <si>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</si>
  <si>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</si>
  <si>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</si>
  <si>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</si>
  <si>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</si>
  <si>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</si>
  <si>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</si>
  <si>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</si>
  <si>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</si>
  <si>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</si>
  <si>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</si>
  <si>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</si>
  <si>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</si>
  <si>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</si>
  <si>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</si>
  <si>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</si>
  <si>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</si>
  <si>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</si>
  <si>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</si>
  <si>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</si>
  <si>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</si>
  <si>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</si>
  <si>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</si>
  <si>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</si>
  <si>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</si>
  <si>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</si>
  <si>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</si>
  <si>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</si>
  <si>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</si>
  <si>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</si>
  <si>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</si>
  <si>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</si>
  <si>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</si>
  <si>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</si>
  <si>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</si>
  <si>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</si>
  <si>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</si>
  <si>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</si>
  <si>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</si>
  <si>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</si>
  <si>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</si>
  <si>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</si>
  <si>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</si>
  <si>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</si>
  <si>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</si>
  <si>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</si>
  <si>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</si>
  <si>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</si>
  <si>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</si>
  <si>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</si>
  <si>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</si>
  <si>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</si>
  <si>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</si>
  <si>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</si>
  <si>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</si>
  <si>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</si>
  <si>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</si>
  <si>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</si>
  <si>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</si>
  <si>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</si>
  <si>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</si>
  <si>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</si>
  <si>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</si>
  <si>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</si>
  <si>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</si>
  <si>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</si>
  <si>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</si>
  <si>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</si>
  <si>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</si>
  <si>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</si>
  <si>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</si>
  <si>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</si>
  <si>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</si>
  <si>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</si>
  <si>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</si>
  <si>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</si>
  <si>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</si>
  <si>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</si>
  <si>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</si>
  <si>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</si>
  <si>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x</t>
  </si>
  <si>
    <t xml:space="preserve"> Ingen, kun oppbevaring</t>
  </si>
  <si>
    <t>Romtemperatur</t>
  </si>
  <si>
    <r>
      <t>Temperatur før sentrifugering (</t>
    </r>
    <r>
      <rPr>
        <sz val="12"/>
        <color indexed="56"/>
        <rFont val="Arial"/>
        <family val="2"/>
      </rPr>
      <t>◦C)</t>
    </r>
  </si>
  <si>
    <t>Roche, cobas 8000, c702</t>
  </si>
  <si>
    <t>Impressisjon</t>
  </si>
  <si>
    <t>TE</t>
  </si>
  <si>
    <t>Serum</t>
  </si>
  <si>
    <t>2 timer</t>
  </si>
  <si>
    <t>HDL</t>
  </si>
  <si>
    <t>Homogent enzymatiskt kolorimetriskt metode</t>
  </si>
  <si>
    <t xml:space="preserve">HDLC3 05168805190 </t>
  </si>
  <si>
    <t>HDL i romtemperatur (Cobas 8000, 2017)</t>
  </si>
  <si>
    <t>Betingelse 6</t>
  </si>
  <si>
    <t>Betingelse 7</t>
  </si>
  <si>
    <t>Betingelse 8</t>
  </si>
  <si>
    <t>Betingelse 9</t>
  </si>
  <si>
    <t>Tid 9</t>
  </si>
  <si>
    <t>Betingelse 10</t>
  </si>
  <si>
    <t>40 min</t>
  </si>
  <si>
    <t>0 timer</t>
  </si>
  <si>
    <t>6 timer</t>
  </si>
  <si>
    <t>12 timer</t>
  </si>
  <si>
    <t>24 timer</t>
  </si>
  <si>
    <t>36 timer</t>
  </si>
  <si>
    <t>48 timer</t>
  </si>
  <si>
    <t>72 timer</t>
  </si>
  <si>
    <t>96 timer</t>
  </si>
  <si>
    <t>120 timer</t>
  </si>
  <si>
    <t>168 timer</t>
  </si>
  <si>
    <t>80 min</t>
  </si>
  <si>
    <t>Vacuette (serum med separasjonsgel)</t>
  </si>
  <si>
    <t>RHS, 07.09.2017</t>
  </si>
  <si>
    <t>21.02.17-22.03.17</t>
  </si>
  <si>
    <t>Ragnhild Heier Skauby: rskauby@ous-hf.no, Camilla K. Uren: camure@ous-hf.no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</si>
  <si>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</si>
  <si>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</si>
  <si>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</si>
  <si>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</si>
  <si>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 xml:space="preserve">HDL er som hovedregel holdbar i et døgn i romtemeratur på gel. </t>
  </si>
  <si>
    <t>Ved spesielle tilfeller kan det godtas opp til 36 timer.</t>
  </si>
  <si>
    <t>Revidert konklusjon:</t>
  </si>
  <si>
    <t>Biaskrav opprinnelig satt til 1/3*CVi. Jmfr Anders Åsberg, er Biaskrav: 1/4*Total biologisk variasjon (Gowan's kriterium) også akseptabelt.</t>
  </si>
  <si>
    <r>
      <t xml:space="preserve">Ved å benytte dette kravet, endres konklusjonen til: </t>
    </r>
    <r>
      <rPr>
        <b/>
        <sz val="10"/>
        <rFont val="Arial"/>
        <family val="2"/>
      </rPr>
      <t xml:space="preserve">Analytten er holdbar i romteperatur på gel i 3 døgn. </t>
    </r>
  </si>
  <si>
    <t>SD/RHS, 17.10.2017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</si>
</sst>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2" fontId="0" fillId="3" borderId="7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2" fillId="3" borderId="11" xfId="0" applyNumberFormat="1" applyFont="1" applyFill="1" applyBorder="1" applyProtection="1"/>
    <xf numFmtId="2" fontId="2" fillId="3" borderId="12" xfId="0" applyNumberFormat="1" applyFont="1" applyFill="1" applyBorder="1" applyProtection="1"/>
    <xf numFmtId="2" fontId="0" fillId="3" borderId="13" xfId="0" applyNumberFormat="1" applyFill="1" applyBorder="1" applyProtection="1"/>
    <xf numFmtId="2" fontId="2" fillId="3" borderId="14" xfId="0" applyNumberFormat="1" applyFont="1" applyFill="1" applyBorder="1" applyProtection="1"/>
    <xf numFmtId="2" fontId="0" fillId="3" borderId="6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16" xfId="0" applyFont="1" applyFill="1" applyBorder="1"/>
    <xf numFmtId="0" fontId="15" fillId="5" borderId="16" xfId="0" applyFont="1" applyFill="1" applyBorder="1"/>
    <xf numFmtId="0" fontId="16" fillId="4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4" borderId="0" xfId="0" applyFont="1" applyFill="1" applyBorder="1"/>
    <xf numFmtId="0" fontId="18" fillId="5" borderId="16" xfId="0" applyFont="1" applyFill="1" applyBorder="1" applyAlignment="1">
      <alignment horizontal="center"/>
    </xf>
    <xf numFmtId="0" fontId="18" fillId="6" borderId="16" xfId="0" applyFont="1" applyFill="1" applyBorder="1"/>
    <xf numFmtId="0" fontId="18" fillId="6" borderId="17" xfId="0" applyFont="1" applyFill="1" applyBorder="1" applyAlignment="1"/>
    <xf numFmtId="0" fontId="18" fillId="6" borderId="19" xfId="0" applyFont="1" applyFill="1" applyBorder="1" applyAlignment="1"/>
    <xf numFmtId="0" fontId="18" fillId="6" borderId="17" xfId="0" applyFont="1" applyFill="1" applyBorder="1"/>
    <xf numFmtId="0" fontId="18" fillId="6" borderId="18" xfId="0" applyFont="1" applyFill="1" applyBorder="1"/>
    <xf numFmtId="0" fontId="18" fillId="6" borderId="19" xfId="0" applyFont="1" applyFill="1" applyBorder="1"/>
    <xf numFmtId="0" fontId="19" fillId="6" borderId="16" xfId="0" applyFont="1" applyFill="1" applyBorder="1"/>
    <xf numFmtId="0" fontId="18" fillId="6" borderId="21" xfId="0" applyFont="1" applyFill="1" applyBorder="1"/>
    <xf numFmtId="0" fontId="18" fillId="6" borderId="22" xfId="0" applyFont="1" applyFill="1" applyBorder="1"/>
    <xf numFmtId="0" fontId="18" fillId="6" borderId="15" xfId="0" applyFont="1" applyFill="1" applyBorder="1"/>
    <xf numFmtId="0" fontId="18" fillId="6" borderId="26" xfId="0" applyFont="1" applyFill="1" applyBorder="1"/>
    <xf numFmtId="0" fontId="18" fillId="6" borderId="29" xfId="0" applyFont="1" applyFill="1" applyBorder="1"/>
    <xf numFmtId="0" fontId="13" fillId="5" borderId="35" xfId="0" applyFont="1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0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20" fillId="4" borderId="0" xfId="0" applyFont="1" applyFill="1"/>
    <xf numFmtId="0" fontId="8" fillId="5" borderId="17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11" fillId="2" borderId="16" xfId="0" applyFont="1" applyFill="1" applyBorder="1"/>
    <xf numFmtId="0" fontId="11" fillId="2" borderId="21" xfId="0" applyFont="1" applyFill="1" applyBorder="1"/>
    <xf numFmtId="0" fontId="11" fillId="7" borderId="23" xfId="0" applyFont="1" applyFill="1" applyBorder="1"/>
    <xf numFmtId="0" fontId="11" fillId="7" borderId="24" xfId="0" applyFont="1" applyFill="1" applyBorder="1"/>
    <xf numFmtId="0" fontId="11" fillId="2" borderId="25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11" fillId="7" borderId="29" xfId="0" applyFont="1" applyFill="1" applyBorder="1"/>
    <xf numFmtId="0" fontId="22" fillId="0" borderId="0" xfId="0" applyFont="1"/>
    <xf numFmtId="0" fontId="23" fillId="4" borderId="0" xfId="0" applyFont="1" applyFill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2" fontId="0" fillId="3" borderId="43" xfId="0" applyNumberFormat="1" applyFill="1" applyBorder="1" applyProtection="1"/>
    <xf numFmtId="2" fontId="0" fillId="3" borderId="1" xfId="0" applyNumberFormat="1" applyFill="1" applyBorder="1" applyProtection="1"/>
    <xf numFmtId="2" fontId="0" fillId="3" borderId="7" xfId="0" applyNumberFormat="1" applyFill="1" applyBorder="1" applyProtection="1"/>
    <xf numFmtId="0" fontId="2" fillId="3" borderId="44" xfId="0" applyFont="1" applyFill="1" applyBorder="1" applyAlignment="1" applyProtection="1">
      <alignment horizontal="center"/>
    </xf>
    <xf numFmtId="0" fontId="2" fillId="3" borderId="45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0" fillId="2" borderId="46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16" xfId="0" applyBorder="1"/>
    <xf numFmtId="2" fontId="10" fillId="5" borderId="16" xfId="0" applyNumberFormat="1" applyFont="1" applyFill="1" applyBorder="1" applyAlignment="1" applyProtection="1">
      <alignment horizontal="center"/>
      <protection locked="0"/>
    </xf>
    <xf numFmtId="164" fontId="9" fillId="0" borderId="16" xfId="0" applyNumberFormat="1" applyFont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164" fontId="4" fillId="0" borderId="16" xfId="0" applyNumberFormat="1" applyFont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2" fontId="0" fillId="0" borderId="16" xfId="0" applyNumberFormat="1" applyBorder="1"/>
    <xf numFmtId="0" fontId="24" fillId="0" borderId="16" xfId="0" applyFont="1" applyBorder="1" applyAlignment="1">
      <alignment wrapText="1"/>
    </xf>
    <xf numFmtId="0" fontId="2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164" fontId="0" fillId="0" borderId="16" xfId="0" applyNumberFormat="1" applyBorder="1" applyProtection="1">
      <protection hidden="1"/>
    </xf>
    <xf numFmtId="0" fontId="2" fillId="5" borderId="1" xfId="0" applyFont="1" applyFill="1" applyBorder="1"/>
    <xf numFmtId="0" fontId="8" fillId="5" borderId="1" xfId="0" applyFont="1" applyFill="1" applyBorder="1"/>
    <xf numFmtId="0" fontId="0" fillId="5" borderId="7" xfId="0" applyFill="1" applyBorder="1"/>
    <xf numFmtId="0" fontId="0" fillId="5" borderId="6" xfId="0" applyFill="1" applyBorder="1"/>
    <xf numFmtId="0" fontId="8" fillId="5" borderId="6" xfId="0" applyFont="1" applyFill="1" applyBorder="1"/>
    <xf numFmtId="0" fontId="20" fillId="5" borderId="43" xfId="0" applyFont="1" applyFill="1" applyBorder="1"/>
    <xf numFmtId="0" fontId="0" fillId="5" borderId="13" xfId="0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10" xfId="0" applyFill="1" applyBorder="1"/>
    <xf numFmtId="0" fontId="21" fillId="4" borderId="0" xfId="0" applyFont="1" applyFill="1" applyAlignment="1">
      <alignment horizontal="center"/>
    </xf>
    <xf numFmtId="0" fontId="8" fillId="5" borderId="17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8" fillId="5" borderId="30" xfId="0" applyFont="1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General</c:formatCode>
                <c:ptCount val="10"/>
                <c:pt idx="0">
                  <c:v>2.58</c:v>
                </c:pt>
                <c:pt idx="1">
                  <c:v>2.58</c:v>
                </c:pt>
                <c:pt idx="2">
                  <c:v>2.57</c:v>
                </c:pt>
                <c:pt idx="3">
                  <c:v>2.58</c:v>
                </c:pt>
                <c:pt idx="4">
                  <c:v>2.5499999999999998</c:v>
                </c:pt>
                <c:pt idx="5">
                  <c:v>2.61</c:v>
                </c:pt>
                <c:pt idx="6">
                  <c:v>2.64</c:v>
                </c:pt>
                <c:pt idx="7">
                  <c:v>2.65</c:v>
                </c:pt>
                <c:pt idx="8">
                  <c:v>2.65</c:v>
                </c:pt>
                <c:pt idx="9">
                  <c:v>2.61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9D-4FE2-8316-1AA8B16C04D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General</c:formatCode>
                <c:ptCount val="10"/>
                <c:pt idx="0">
                  <c:v>1.42</c:v>
                </c:pt>
                <c:pt idx="1">
                  <c:v>1.42</c:v>
                </c:pt>
                <c:pt idx="2">
                  <c:v>1.42</c:v>
                </c:pt>
                <c:pt idx="3">
                  <c:v>1.43</c:v>
                </c:pt>
                <c:pt idx="4">
                  <c:v>1.45</c:v>
                </c:pt>
                <c:pt idx="5">
                  <c:v>1.45</c:v>
                </c:pt>
                <c:pt idx="6">
                  <c:v>1.49</c:v>
                </c:pt>
                <c:pt idx="7">
                  <c:v>1.51</c:v>
                </c:pt>
                <c:pt idx="8">
                  <c:v>1.5</c:v>
                </c:pt>
                <c:pt idx="9">
                  <c:v>1.48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9D-4FE2-8316-1AA8B16C04D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General</c:formatCode>
                <c:ptCount val="10"/>
                <c:pt idx="0">
                  <c:v>2.04</c:v>
                </c:pt>
                <c:pt idx="1">
                  <c:v>2.0499999999999998</c:v>
                </c:pt>
                <c:pt idx="2">
                  <c:v>2.02</c:v>
                </c:pt>
                <c:pt idx="3">
                  <c:v>2.06</c:v>
                </c:pt>
                <c:pt idx="4">
                  <c:v>2.08</c:v>
                </c:pt>
                <c:pt idx="5">
                  <c:v>2.08</c:v>
                </c:pt>
                <c:pt idx="6">
                  <c:v>2.17</c:v>
                </c:pt>
                <c:pt idx="7">
                  <c:v>2.15</c:v>
                </c:pt>
                <c:pt idx="8">
                  <c:v>2.16</c:v>
                </c:pt>
                <c:pt idx="9">
                  <c:v>2.14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9D-4FE2-8316-1AA8B16C04D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Data!$B$11:$K$11</c:f>
              <c:numCache>
                <c:formatCode>General</c:formatCode>
                <c:ptCount val="10"/>
                <c:pt idx="0">
                  <c:v>0.96</c:v>
                </c:pt>
                <c:pt idx="1">
                  <c:v>0.98</c:v>
                </c:pt>
                <c:pt idx="2">
                  <c:v>0.99</c:v>
                </c:pt>
                <c:pt idx="3">
                  <c:v>1.03</c:v>
                </c:pt>
                <c:pt idx="4">
                  <c:v>1.05</c:v>
                </c:pt>
                <c:pt idx="5">
                  <c:v>1.04</c:v>
                </c:pt>
                <c:pt idx="6">
                  <c:v>1.06</c:v>
                </c:pt>
                <c:pt idx="7">
                  <c:v>1.01</c:v>
                </c:pt>
                <c:pt idx="8">
                  <c:v>0.97</c:v>
                </c:pt>
                <c:pt idx="9">
                  <c:v>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9D-4FE2-8316-1AA8B16C04D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General</c:formatCode>
                <c:ptCount val="10"/>
                <c:pt idx="0">
                  <c:v>2.06</c:v>
                </c:pt>
                <c:pt idx="1">
                  <c:v>2.0299999999999998</c:v>
                </c:pt>
                <c:pt idx="2">
                  <c:v>1.96</c:v>
                </c:pt>
                <c:pt idx="3">
                  <c:v>2.04</c:v>
                </c:pt>
                <c:pt idx="4">
                  <c:v>2.02</c:v>
                </c:pt>
                <c:pt idx="5">
                  <c:v>2.02</c:v>
                </c:pt>
                <c:pt idx="6">
                  <c:v>2.06</c:v>
                </c:pt>
                <c:pt idx="7">
                  <c:v>2.08</c:v>
                </c:pt>
                <c:pt idx="8">
                  <c:v>2.09</c:v>
                </c:pt>
                <c:pt idx="9">
                  <c:v>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9D-4FE2-8316-1AA8B16C04D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General</c:formatCode>
                <c:ptCount val="10"/>
                <c:pt idx="0">
                  <c:v>1.97</c:v>
                </c:pt>
                <c:pt idx="1">
                  <c:v>1.95</c:v>
                </c:pt>
                <c:pt idx="2">
                  <c:v>1.93</c:v>
                </c:pt>
                <c:pt idx="3">
                  <c:v>1.91</c:v>
                </c:pt>
                <c:pt idx="4">
                  <c:v>1.9</c:v>
                </c:pt>
                <c:pt idx="5">
                  <c:v>1.92</c:v>
                </c:pt>
                <c:pt idx="6">
                  <c:v>1.94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9D-4FE2-8316-1AA8B16C04D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0.00</c:formatCode>
                <c:ptCount val="10"/>
                <c:pt idx="0">
                  <c:v>1.9</c:v>
                </c:pt>
                <c:pt idx="1">
                  <c:v>1.89</c:v>
                </c:pt>
                <c:pt idx="2">
                  <c:v>1.9</c:v>
                </c:pt>
                <c:pt idx="3">
                  <c:v>2</c:v>
                </c:pt>
                <c:pt idx="4">
                  <c:v>1.98</c:v>
                </c:pt>
                <c:pt idx="5">
                  <c:v>2.02</c:v>
                </c:pt>
                <c:pt idx="6">
                  <c:v>2.06</c:v>
                </c:pt>
                <c:pt idx="7">
                  <c:v>2.1</c:v>
                </c:pt>
                <c:pt idx="8">
                  <c:v>2.1</c:v>
                </c:pt>
                <c:pt idx="9">
                  <c:v>2.08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9D-4FE2-8316-1AA8B16C04D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General</c:formatCode>
                <c:ptCount val="10"/>
                <c:pt idx="0">
                  <c:v>1.77</c:v>
                </c:pt>
                <c:pt idx="1">
                  <c:v>1.74</c:v>
                </c:pt>
                <c:pt idx="2">
                  <c:v>1.76</c:v>
                </c:pt>
                <c:pt idx="3">
                  <c:v>1.76</c:v>
                </c:pt>
                <c:pt idx="4">
                  <c:v>1.79</c:v>
                </c:pt>
                <c:pt idx="5">
                  <c:v>1.75</c:v>
                </c:pt>
                <c:pt idx="6">
                  <c:v>1.82</c:v>
                </c:pt>
                <c:pt idx="7">
                  <c:v>1.81</c:v>
                </c:pt>
                <c:pt idx="8">
                  <c:v>1.85</c:v>
                </c:pt>
                <c:pt idx="9">
                  <c:v>1.78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9D-4FE2-8316-1AA8B16C04D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General</c:formatCode>
                <c:ptCount val="10"/>
                <c:pt idx="0">
                  <c:v>1.01</c:v>
                </c:pt>
                <c:pt idx="1">
                  <c:v>1.02</c:v>
                </c:pt>
                <c:pt idx="2">
                  <c:v>1.02</c:v>
                </c:pt>
                <c:pt idx="3">
                  <c:v>1.06</c:v>
                </c:pt>
                <c:pt idx="4">
                  <c:v>1.07</c:v>
                </c:pt>
                <c:pt idx="5">
                  <c:v>1.07</c:v>
                </c:pt>
                <c:pt idx="6">
                  <c:v>1.0900000000000001</c:v>
                </c:pt>
                <c:pt idx="7">
                  <c:v>1.07</c:v>
                </c:pt>
                <c:pt idx="8">
                  <c:v>1.06</c:v>
                </c:pt>
                <c:pt idx="9">
                  <c:v>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9D-4FE2-8316-1AA8B16C04D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General</c:formatCode>
                <c:ptCount val="10"/>
                <c:pt idx="0">
                  <c:v>1.48</c:v>
                </c:pt>
                <c:pt idx="1">
                  <c:v>1.5</c:v>
                </c:pt>
                <c:pt idx="2">
                  <c:v>1.49</c:v>
                </c:pt>
                <c:pt idx="3">
                  <c:v>1.51</c:v>
                </c:pt>
                <c:pt idx="4">
                  <c:v>1.54</c:v>
                </c:pt>
                <c:pt idx="5">
                  <c:v>1.53</c:v>
                </c:pt>
                <c:pt idx="6">
                  <c:v>1.56</c:v>
                </c:pt>
                <c:pt idx="7">
                  <c:v>1.65</c:v>
                </c:pt>
                <c:pt idx="8">
                  <c:v>1.55</c:v>
                </c:pt>
                <c:pt idx="9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79D-4FE2-8316-1AA8B16C04D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General</c:formatCode>
                <c:ptCount val="10"/>
                <c:pt idx="0">
                  <c:v>1.03</c:v>
                </c:pt>
                <c:pt idx="1">
                  <c:v>1.05</c:v>
                </c:pt>
                <c:pt idx="2">
                  <c:v>1.05</c:v>
                </c:pt>
                <c:pt idx="3">
                  <c:v>1.06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1.04</c:v>
                </c:pt>
                <c:pt idx="8">
                  <c:v>1.07</c:v>
                </c:pt>
                <c:pt idx="9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79D-4FE2-8316-1AA8B16C04D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General</c:formatCode>
                <c:ptCount val="10"/>
                <c:pt idx="0">
                  <c:v>1.75</c:v>
                </c:pt>
                <c:pt idx="1">
                  <c:v>1.78</c:v>
                </c:pt>
                <c:pt idx="2">
                  <c:v>1.77</c:v>
                </c:pt>
                <c:pt idx="3">
                  <c:v>1.78</c:v>
                </c:pt>
                <c:pt idx="4">
                  <c:v>1.78</c:v>
                </c:pt>
                <c:pt idx="5">
                  <c:v>1.79</c:v>
                </c:pt>
                <c:pt idx="6">
                  <c:v>1.82</c:v>
                </c:pt>
                <c:pt idx="7">
                  <c:v>1.84</c:v>
                </c:pt>
                <c:pt idx="8">
                  <c:v>1.86</c:v>
                </c:pt>
                <c:pt idx="9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79D-4FE2-8316-1AA8B16C04D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79D-4FE2-8316-1AA8B16C04D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79D-4FE2-8316-1AA8B16C04D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79D-4FE2-8316-1AA8B16C04D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79D-4FE2-8316-1AA8B16C04D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79D-4FE2-8316-1AA8B16C04D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79D-4FE2-8316-1AA8B16C04D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79D-4FE2-8316-1AA8B16C04D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79D-4FE2-8316-1AA8B16C04D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79D-4FE2-8316-1AA8B16C04D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79D-4FE2-8316-1AA8B16C04D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79D-4FE2-8316-1AA8B16C04D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79D-4FE2-8316-1AA8B16C04D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79D-4FE2-8316-1AA8B16C04D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79D-4FE2-8316-1AA8B16C04D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79D-4FE2-8316-1AA8B16C04D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79D-4FE2-8316-1AA8B16C04D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79D-4FE2-8316-1AA8B16C04D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79D-4FE2-8316-1AA8B16C04D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79D-4FE2-8316-1AA8B16C04D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79D-4FE2-8316-1AA8B16C04D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79D-4FE2-8316-1AA8B16C04D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79D-4FE2-8316-1AA8B16C04D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79D-4FE2-8316-1AA8B16C04D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79D-4FE2-8316-1AA8B16C04D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79D-4FE2-8316-1AA8B16C04D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79D-4FE2-8316-1AA8B16C04D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79D-4FE2-8316-1AA8B16C04D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79D-4FE2-8316-1AA8B16C04D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79D-4FE2-8316-1AA8B16C04D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79D-4FE2-8316-1AA8B16C04D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79D-4FE2-8316-1AA8B16C04D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79D-4FE2-8316-1AA8B16C04D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79D-4FE2-8316-1AA8B16C04D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79D-4FE2-8316-1AA8B16C04D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79D-4FE2-8316-1AA8B16C04D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E79D-4FE2-8316-1AA8B16C04D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79D-4FE2-8316-1AA8B16C04D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79D-4FE2-8316-1AA8B16C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36576"/>
        <c:axId val="117738496"/>
      </c:scatterChart>
      <c:valAx>
        <c:axId val="11773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738496"/>
        <c:crosses val="autoZero"/>
        <c:crossBetween val="midCat"/>
      </c:valAx>
      <c:valAx>
        <c:axId val="117738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73657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99.612403100775182</c:v>
                </c:pt>
                <c:pt idx="3">
                  <c:v>100</c:v>
                </c:pt>
                <c:pt idx="4">
                  <c:v>98.837209302325562</c:v>
                </c:pt>
                <c:pt idx="5">
                  <c:v>101.16279069767442</c:v>
                </c:pt>
                <c:pt idx="6">
                  <c:v>102.32558139534885</c:v>
                </c:pt>
                <c:pt idx="7">
                  <c:v>102.71317829457365</c:v>
                </c:pt>
                <c:pt idx="8">
                  <c:v>102.71317829457365</c:v>
                </c:pt>
                <c:pt idx="9">
                  <c:v>100.38910505836576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FE-48D8-B014-F31E23E6E93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100.70422535211267</c:v>
                </c:pt>
                <c:pt idx="4">
                  <c:v>102.11267605633803</c:v>
                </c:pt>
                <c:pt idx="5">
                  <c:v>102.11267605633803</c:v>
                </c:pt>
                <c:pt idx="6">
                  <c:v>104.92957746478875</c:v>
                </c:pt>
                <c:pt idx="7">
                  <c:v>106.33802816901409</c:v>
                </c:pt>
                <c:pt idx="8">
                  <c:v>105.63380281690142</c:v>
                </c:pt>
                <c:pt idx="9">
                  <c:v>104.22535211267605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FE-48D8-B014-F31E23E6E93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100.49019607843137</c:v>
                </c:pt>
                <c:pt idx="2">
                  <c:v>99.019607843137265</c:v>
                </c:pt>
                <c:pt idx="3">
                  <c:v>100.98039215686273</c:v>
                </c:pt>
                <c:pt idx="4">
                  <c:v>101.96078431372548</c:v>
                </c:pt>
                <c:pt idx="5">
                  <c:v>101.96078431372548</c:v>
                </c:pt>
                <c:pt idx="6">
                  <c:v>106.37254901960785</c:v>
                </c:pt>
                <c:pt idx="7">
                  <c:v>105.3921568627451</c:v>
                </c:pt>
                <c:pt idx="8">
                  <c:v>105.88235294117648</c:v>
                </c:pt>
                <c:pt idx="9">
                  <c:v>104.90196078431373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FE-48D8-B014-F31E23E6E939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102.08333333333333</c:v>
                </c:pt>
                <c:pt idx="2">
                  <c:v>103.125</c:v>
                </c:pt>
                <c:pt idx="3">
                  <c:v>107.29166666666667</c:v>
                </c:pt>
                <c:pt idx="4">
                  <c:v>109.375</c:v>
                </c:pt>
                <c:pt idx="5">
                  <c:v>108.33333333333334</c:v>
                </c:pt>
                <c:pt idx="6">
                  <c:v>110.41666666666667</c:v>
                </c:pt>
                <c:pt idx="7">
                  <c:v>105.20833333333334</c:v>
                </c:pt>
                <c:pt idx="8">
                  <c:v>101.04166666666667</c:v>
                </c:pt>
                <c:pt idx="9">
                  <c:v>92.708333333333343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FE-48D8-B014-F31E23E6E939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98.543689320388339</c:v>
                </c:pt>
                <c:pt idx="2">
                  <c:v>95.145631067961162</c:v>
                </c:pt>
                <c:pt idx="3">
                  <c:v>99.029126213592235</c:v>
                </c:pt>
                <c:pt idx="4">
                  <c:v>98.05825242718447</c:v>
                </c:pt>
                <c:pt idx="5">
                  <c:v>98.05825242718447</c:v>
                </c:pt>
                <c:pt idx="6">
                  <c:v>100</c:v>
                </c:pt>
                <c:pt idx="7">
                  <c:v>100.97087378640776</c:v>
                </c:pt>
                <c:pt idx="8">
                  <c:v>101.45631067961165</c:v>
                </c:pt>
                <c:pt idx="9">
                  <c:v>102.42718446601941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FE-48D8-B014-F31E23E6E939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98.984771573604064</c:v>
                </c:pt>
                <c:pt idx="2">
                  <c:v>97.969543147208114</c:v>
                </c:pt>
                <c:pt idx="3">
                  <c:v>96.954314720812178</c:v>
                </c:pt>
                <c:pt idx="4">
                  <c:v>96.44670050761421</c:v>
                </c:pt>
                <c:pt idx="5">
                  <c:v>97.461928934010146</c:v>
                </c:pt>
                <c:pt idx="6">
                  <c:v>98.477157360406082</c:v>
                </c:pt>
                <c:pt idx="7">
                  <c:v>97.969543147208114</c:v>
                </c:pt>
                <c:pt idx="8">
                  <c:v>97.969543147208114</c:v>
                </c:pt>
                <c:pt idx="9">
                  <c:v>97.969543147208114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FE-48D8-B014-F31E23E6E939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99.473684210526315</c:v>
                </c:pt>
                <c:pt idx="2">
                  <c:v>100</c:v>
                </c:pt>
                <c:pt idx="3">
                  <c:v>105.26315789473684</c:v>
                </c:pt>
                <c:pt idx="4">
                  <c:v>104.21052631578948</c:v>
                </c:pt>
                <c:pt idx="5">
                  <c:v>106.31578947368421</c:v>
                </c:pt>
                <c:pt idx="6">
                  <c:v>108.42105263157895</c:v>
                </c:pt>
                <c:pt idx="7">
                  <c:v>110.5263157894737</c:v>
                </c:pt>
                <c:pt idx="8">
                  <c:v>110.5263157894737</c:v>
                </c:pt>
                <c:pt idx="9">
                  <c:v>109.47368421052633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FE-48D8-B014-F31E23E6E939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98.305084745762699</c:v>
                </c:pt>
                <c:pt idx="2">
                  <c:v>99.435028248587571</c:v>
                </c:pt>
                <c:pt idx="3">
                  <c:v>99.435028248587571</c:v>
                </c:pt>
                <c:pt idx="4">
                  <c:v>101.12994350282487</c:v>
                </c:pt>
                <c:pt idx="5">
                  <c:v>98.870056497175142</c:v>
                </c:pt>
                <c:pt idx="6">
                  <c:v>102.82485875706216</c:v>
                </c:pt>
                <c:pt idx="7">
                  <c:v>102.25988700564972</c:v>
                </c:pt>
                <c:pt idx="8">
                  <c:v>104.51977401129943</c:v>
                </c:pt>
                <c:pt idx="9">
                  <c:v>100.56497175141243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FE-48D8-B014-F31E23E6E939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100.99009900990099</c:v>
                </c:pt>
                <c:pt idx="2">
                  <c:v>100.99009900990099</c:v>
                </c:pt>
                <c:pt idx="3">
                  <c:v>104.95049504950495</c:v>
                </c:pt>
                <c:pt idx="4">
                  <c:v>105.94059405940595</c:v>
                </c:pt>
                <c:pt idx="5">
                  <c:v>105.94059405940595</c:v>
                </c:pt>
                <c:pt idx="6">
                  <c:v>107.92079207920793</c:v>
                </c:pt>
                <c:pt idx="7">
                  <c:v>105.94059405940595</c:v>
                </c:pt>
                <c:pt idx="8">
                  <c:v>104.95049504950495</c:v>
                </c:pt>
                <c:pt idx="9">
                  <c:v>102.97029702970298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FE-48D8-B014-F31E23E6E939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101.35135135135135</c:v>
                </c:pt>
                <c:pt idx="2">
                  <c:v>100.67567567567568</c:v>
                </c:pt>
                <c:pt idx="3">
                  <c:v>102.02702702702705</c:v>
                </c:pt>
                <c:pt idx="4">
                  <c:v>104.05405405405406</c:v>
                </c:pt>
                <c:pt idx="5">
                  <c:v>103.37837837837837</c:v>
                </c:pt>
                <c:pt idx="6">
                  <c:v>105.40540540540542</c:v>
                </c:pt>
                <c:pt idx="7">
                  <c:v>111.48648648648648</c:v>
                </c:pt>
                <c:pt idx="8">
                  <c:v>104.72972972972974</c:v>
                </c:pt>
                <c:pt idx="9">
                  <c:v>102.02702702702705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FE-48D8-B014-F31E23E6E939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101.94174757281553</c:v>
                </c:pt>
                <c:pt idx="2">
                  <c:v>101.94174757281553</c:v>
                </c:pt>
                <c:pt idx="3">
                  <c:v>102.91262135922329</c:v>
                </c:pt>
                <c:pt idx="4">
                  <c:v>101.94174757281553</c:v>
                </c:pt>
                <c:pt idx="5">
                  <c:v>101.94174757281553</c:v>
                </c:pt>
                <c:pt idx="6">
                  <c:v>101.94174757281553</c:v>
                </c:pt>
                <c:pt idx="7">
                  <c:v>100.97087378640776</c:v>
                </c:pt>
                <c:pt idx="8">
                  <c:v>103.88349514563106</c:v>
                </c:pt>
                <c:pt idx="9">
                  <c:v>104.85436893203884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8FE-48D8-B014-F31E23E6E939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101.71428571428571</c:v>
                </c:pt>
                <c:pt idx="2">
                  <c:v>101.14285714285714</c:v>
                </c:pt>
                <c:pt idx="3">
                  <c:v>101.71428571428571</c:v>
                </c:pt>
                <c:pt idx="4">
                  <c:v>101.71428571428571</c:v>
                </c:pt>
                <c:pt idx="5">
                  <c:v>102.28571428571429</c:v>
                </c:pt>
                <c:pt idx="6">
                  <c:v>104</c:v>
                </c:pt>
                <c:pt idx="7">
                  <c:v>105.14285714285714</c:v>
                </c:pt>
                <c:pt idx="8">
                  <c:v>106.28571428571429</c:v>
                </c:pt>
                <c:pt idx="9">
                  <c:v>102.85714285714288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8FE-48D8-B014-F31E23E6E939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8FE-48D8-B014-F31E23E6E939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8FE-48D8-B014-F31E23E6E939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8FE-48D8-B014-F31E23E6E939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8FE-48D8-B014-F31E23E6E939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8FE-48D8-B014-F31E23E6E939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8FE-48D8-B014-F31E23E6E939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8FE-48D8-B014-F31E23E6E939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8FE-48D8-B014-F31E23E6E939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8FE-48D8-B014-F31E23E6E939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8FE-48D8-B014-F31E23E6E939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8FE-48D8-B014-F31E23E6E939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8FE-48D8-B014-F31E23E6E939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8FE-48D8-B014-F31E23E6E939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8FE-48D8-B014-F31E23E6E939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8FE-48D8-B014-F31E23E6E939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8FE-48D8-B014-F31E23E6E939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8FE-48D8-B014-F31E23E6E939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8FE-48D8-B014-F31E23E6E939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8FE-48D8-B014-F31E23E6E939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8FE-48D8-B014-F31E23E6E939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8FE-48D8-B014-F31E23E6E939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8FE-48D8-B014-F31E23E6E939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8FE-48D8-B014-F31E23E6E939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8FE-48D8-B014-F31E23E6E939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8FE-48D8-B014-F31E23E6E939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8FE-48D8-B014-F31E23E6E939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8FE-48D8-B014-F31E23E6E939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8FE-48D8-B014-F31E23E6E939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8FE-48D8-B014-F31E23E6E939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8FE-48D8-B014-F31E23E6E939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8FE-48D8-B014-F31E23E6E939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8FE-48D8-B014-F31E23E6E939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8FE-48D8-B014-F31E23E6E939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8FE-48D8-B014-F31E23E6E939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8FE-48D8-B014-F31E23E6E939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8FE-48D8-B014-F31E23E6E939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8FE-48D8-B014-F31E23E6E939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8FE-48D8-B014-F31E23E6E939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0.68392498195879137</c:v>
                  </c:pt>
                  <c:pt idx="2">
                    <c:v>1.0523296212232494</c:v>
                  </c:pt>
                  <c:pt idx="3">
                    <c:v>1.525371451120408</c:v>
                  </c:pt>
                  <c:pt idx="4">
                    <c:v>1.8228648015184405</c:v>
                  </c:pt>
                  <c:pt idx="5">
                    <c:v>1.7242266421577905</c:v>
                  </c:pt>
                  <c:pt idx="6">
                    <c:v>1.8320512328367349</c:v>
                  </c:pt>
                  <c:pt idx="7">
                    <c:v>2.0259640740683391</c:v>
                  </c:pt>
                  <c:pt idx="8">
                    <c:v>1.6303142144518357</c:v>
                  </c:pt>
                  <c:pt idx="9">
                    <c:v>2.1336067446690299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0.68392498195879137</c:v>
                  </c:pt>
                  <c:pt idx="2">
                    <c:v>1.0523296212232494</c:v>
                  </c:pt>
                  <c:pt idx="3">
                    <c:v>1.525371451120408</c:v>
                  </c:pt>
                  <c:pt idx="4">
                    <c:v>1.8228648015184405</c:v>
                  </c:pt>
                  <c:pt idx="5">
                    <c:v>1.7242266421577905</c:v>
                  </c:pt>
                  <c:pt idx="6">
                    <c:v>1.8320512328367349</c:v>
                  </c:pt>
                  <c:pt idx="7">
                    <c:v>2.0259640740683391</c:v>
                  </c:pt>
                  <c:pt idx="8">
                    <c:v>1.6303142144518357</c:v>
                  </c:pt>
                  <c:pt idx="9">
                    <c:v>2.1336067446690299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100.32318690919999</c:v>
                </c:pt>
                <c:pt idx="2">
                  <c:v>99.921466067409881</c:v>
                </c:pt>
                <c:pt idx="3">
                  <c:v>101.77186170028433</c:v>
                </c:pt>
                <c:pt idx="4">
                  <c:v>102.14848115219695</c:v>
                </c:pt>
                <c:pt idx="5">
                  <c:v>102.3185038357866</c:v>
                </c:pt>
                <c:pt idx="6">
                  <c:v>104.41961569607402</c:v>
                </c:pt>
                <c:pt idx="7">
                  <c:v>104.57659398863024</c:v>
                </c:pt>
                <c:pt idx="8">
                  <c:v>104.13269821312427</c:v>
                </c:pt>
                <c:pt idx="9">
                  <c:v>102.1140808924806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78FE-48D8-B014-F31E23E6E939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94.394589667116236</c:v>
                </c:pt>
                <c:pt idx="1">
                  <c:v>94.394589667116236</c:v>
                </c:pt>
                <c:pt idx="2">
                  <c:v>94.394589667116236</c:v>
                </c:pt>
                <c:pt idx="3">
                  <c:v>94.394589667116236</c:v>
                </c:pt>
                <c:pt idx="4">
                  <c:v>94.394589667116236</c:v>
                </c:pt>
                <c:pt idx="5">
                  <c:v>94.394589667116236</c:v>
                </c:pt>
                <c:pt idx="6">
                  <c:v>94.394589667116236</c:v>
                </c:pt>
                <c:pt idx="7">
                  <c:v>94.394589667116236</c:v>
                </c:pt>
                <c:pt idx="8">
                  <c:v>94.394589667116236</c:v>
                </c:pt>
                <c:pt idx="9">
                  <c:v>94.394589667116236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8FE-48D8-B014-F31E23E6E939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105.60541033288376</c:v>
                </c:pt>
                <c:pt idx="1">
                  <c:v>105.60541033288376</c:v>
                </c:pt>
                <c:pt idx="2">
                  <c:v>105.60541033288376</c:v>
                </c:pt>
                <c:pt idx="3">
                  <c:v>105.60541033288376</c:v>
                </c:pt>
                <c:pt idx="4">
                  <c:v>105.60541033288376</c:v>
                </c:pt>
                <c:pt idx="5">
                  <c:v>105.60541033288376</c:v>
                </c:pt>
                <c:pt idx="6">
                  <c:v>105.60541033288376</c:v>
                </c:pt>
                <c:pt idx="7">
                  <c:v>105.60541033288376</c:v>
                </c:pt>
                <c:pt idx="8">
                  <c:v>105.60541033288376</c:v>
                </c:pt>
                <c:pt idx="9">
                  <c:v>105.60541033288376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78FE-48D8-B014-F31E23E6E939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91.544166666666669</c:v>
                </c:pt>
                <c:pt idx="1">
                  <c:v>91.544166666666669</c:v>
                </c:pt>
                <c:pt idx="2">
                  <c:v>91.544166666666669</c:v>
                </c:pt>
                <c:pt idx="3">
                  <c:v>91.544166666666669</c:v>
                </c:pt>
                <c:pt idx="4">
                  <c:v>91.544166666666669</c:v>
                </c:pt>
                <c:pt idx="5">
                  <c:v>91.544166666666669</c:v>
                </c:pt>
                <c:pt idx="6">
                  <c:v>91.544166666666669</c:v>
                </c:pt>
                <c:pt idx="7">
                  <c:v>91.544166666666669</c:v>
                </c:pt>
                <c:pt idx="8">
                  <c:v>91.544166666666669</c:v>
                </c:pt>
                <c:pt idx="9">
                  <c:v>91.544166666666669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78FE-48D8-B014-F31E23E6E939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108.45583333333333</c:v>
                </c:pt>
                <c:pt idx="1">
                  <c:v>108.45583333333333</c:v>
                </c:pt>
                <c:pt idx="2">
                  <c:v>108.45583333333333</c:v>
                </c:pt>
                <c:pt idx="3">
                  <c:v>108.45583333333333</c:v>
                </c:pt>
                <c:pt idx="4">
                  <c:v>108.45583333333333</c:v>
                </c:pt>
                <c:pt idx="5">
                  <c:v>108.45583333333333</c:v>
                </c:pt>
                <c:pt idx="6">
                  <c:v>108.45583333333333</c:v>
                </c:pt>
                <c:pt idx="7">
                  <c:v>108.45583333333333</c:v>
                </c:pt>
                <c:pt idx="8">
                  <c:v>108.45583333333333</c:v>
                </c:pt>
                <c:pt idx="9">
                  <c:v>108.45583333333333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8FE-48D8-B014-F31E23E6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19040"/>
        <c:axId val="118121216"/>
      </c:scatterChart>
      <c:valAx>
        <c:axId val="11811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8121216"/>
        <c:crosses val="autoZero"/>
        <c:crossBetween val="midCat"/>
      </c:valAx>
      <c:valAx>
        <c:axId val="118121216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81190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4</xdr:row>
      <xdr:rowOff>57150</xdr:rowOff>
    </xdr:from>
    <xdr:to>
      <xdr:col>19</xdr:col>
      <xdr:colOff>371475</xdr:colOff>
      <xdr:row>37</xdr:row>
      <xdr:rowOff>95250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62</xdr:row>
      <xdr:rowOff>133350</xdr:rowOff>
    </xdr:from>
    <xdr:to>
      <xdr:col>19</xdr:col>
      <xdr:colOff>304800</xdr:colOff>
      <xdr:row>99</xdr:row>
      <xdr:rowOff>123825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10" sqref="D10:I11"/>
    </sheetView>
  </sheetViews>
  <sheetFormatPr defaultColWidth="11.42578125" defaultRowHeight="12.75" x14ac:dyDescent="0.2"/>
  <cols>
    <col min="1" max="2" width="11.42578125" style="44"/>
    <col min="3" max="3" width="31.42578125" style="44" bestFit="1" customWidth="1"/>
    <col min="4" max="16384" width="11.42578125" style="44"/>
  </cols>
  <sheetData>
    <row r="3" spans="3:9" ht="57" customHeight="1" x14ac:dyDescent="0.6">
      <c r="C3" s="123" t="s">
        <v>45</v>
      </c>
      <c r="D3" s="123"/>
      <c r="E3" s="123"/>
      <c r="F3" s="123"/>
      <c r="G3" s="123"/>
      <c r="H3" s="123"/>
      <c r="I3" s="123"/>
    </row>
    <row r="5" spans="3:9" ht="34.5" x14ac:dyDescent="0.45">
      <c r="C5" s="45" t="s">
        <v>46</v>
      </c>
      <c r="D5" s="45" t="s">
        <v>53</v>
      </c>
    </row>
    <row r="8" spans="3:9" ht="25.5" customHeight="1" x14ac:dyDescent="0.3">
      <c r="C8" s="46" t="s">
        <v>47</v>
      </c>
      <c r="D8" s="75" t="s">
        <v>80</v>
      </c>
      <c r="E8" s="76"/>
      <c r="F8" s="76"/>
      <c r="G8" s="76"/>
      <c r="H8" s="76"/>
      <c r="I8" s="77"/>
    </row>
    <row r="9" spans="3:9" ht="26.25" customHeight="1" x14ac:dyDescent="0.3">
      <c r="C9" s="46" t="s">
        <v>48</v>
      </c>
      <c r="D9" s="124" t="s">
        <v>114</v>
      </c>
      <c r="E9" s="125"/>
      <c r="F9" s="125"/>
      <c r="G9" s="125"/>
      <c r="H9" s="125"/>
      <c r="I9" s="126"/>
    </row>
    <row r="10" spans="3:9" ht="20.25" x14ac:dyDescent="0.3">
      <c r="C10" s="46" t="s">
        <v>49</v>
      </c>
      <c r="D10" s="127" t="s">
        <v>115</v>
      </c>
      <c r="E10" s="128"/>
      <c r="F10" s="128"/>
      <c r="G10" s="128"/>
      <c r="H10" s="128"/>
      <c r="I10" s="129"/>
    </row>
    <row r="11" spans="3:9" x14ac:dyDescent="0.2">
      <c r="C11" s="47" t="s">
        <v>50</v>
      </c>
      <c r="D11" s="130"/>
      <c r="E11" s="131"/>
      <c r="F11" s="131"/>
      <c r="G11" s="131"/>
      <c r="H11" s="131"/>
      <c r="I11" s="132"/>
    </row>
    <row r="12" spans="3:9" ht="25.5" customHeight="1" x14ac:dyDescent="0.3">
      <c r="C12" s="46" t="s">
        <v>51</v>
      </c>
      <c r="D12" s="124" t="s">
        <v>90</v>
      </c>
      <c r="E12" s="125"/>
      <c r="F12" s="125"/>
      <c r="G12" s="125"/>
      <c r="H12" s="125"/>
      <c r="I12" s="126"/>
    </row>
    <row r="13" spans="3:9" ht="24.75" customHeight="1" x14ac:dyDescent="0.3">
      <c r="C13" s="46" t="s">
        <v>52</v>
      </c>
      <c r="D13" s="124" t="s">
        <v>88</v>
      </c>
      <c r="E13" s="125"/>
      <c r="F13" s="125"/>
      <c r="G13" s="125"/>
      <c r="H13" s="125"/>
      <c r="I13" s="126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B27" sqref="B27"/>
    </sheetView>
  </sheetViews>
  <sheetFormatPr defaultColWidth="11.42578125" defaultRowHeight="12.75" x14ac:dyDescent="0.2"/>
  <cols>
    <col min="1" max="1" width="57.42578125" style="49" customWidth="1"/>
    <col min="2" max="2" width="20.28515625" style="49" customWidth="1"/>
    <col min="3" max="3" width="13" style="49" customWidth="1"/>
    <col min="4" max="4" width="13.28515625" style="49" customWidth="1"/>
    <col min="5" max="5" width="13.42578125" style="49" customWidth="1"/>
    <col min="6" max="6" width="13.5703125" style="49" customWidth="1"/>
    <col min="7" max="7" width="13.7109375" style="49" bestFit="1" customWidth="1"/>
    <col min="8" max="8" width="13.42578125" style="49" customWidth="1"/>
    <col min="9" max="9" width="14" style="49" customWidth="1"/>
    <col min="10" max="10" width="14.42578125" style="49" customWidth="1"/>
    <col min="11" max="11" width="14.140625" style="49" customWidth="1"/>
    <col min="12" max="12" width="16.28515625" style="49" customWidth="1"/>
    <col min="13" max="16384" width="11.42578125" style="49"/>
  </cols>
  <sheetData>
    <row r="1" spans="1:7" ht="20.25" x14ac:dyDescent="0.3">
      <c r="A1" s="48" t="s">
        <v>43</v>
      </c>
      <c r="B1" s="48"/>
      <c r="C1" s="48"/>
      <c r="D1" s="48"/>
      <c r="E1" s="48"/>
      <c r="F1" s="48"/>
      <c r="G1" s="48"/>
    </row>
    <row r="2" spans="1:7" ht="20.25" x14ac:dyDescent="0.3">
      <c r="A2" s="87" t="s">
        <v>90</v>
      </c>
      <c r="B2" s="48"/>
      <c r="C2" s="48"/>
      <c r="D2" s="48"/>
      <c r="E2" s="48"/>
      <c r="F2" s="48"/>
      <c r="G2" s="48"/>
    </row>
    <row r="3" spans="1:7" ht="20.25" x14ac:dyDescent="0.3">
      <c r="A3" s="48"/>
      <c r="D3" s="48"/>
      <c r="E3" s="48"/>
      <c r="F3" s="48"/>
      <c r="G3" s="48"/>
    </row>
    <row r="4" spans="1:7" ht="15" x14ac:dyDescent="0.2">
      <c r="A4" s="50" t="s">
        <v>41</v>
      </c>
      <c r="B4" s="50"/>
      <c r="C4" s="50"/>
      <c r="D4" s="50"/>
      <c r="E4" s="50"/>
      <c r="F4" s="50"/>
      <c r="G4" s="50"/>
    </row>
    <row r="5" spans="1:7" ht="15" x14ac:dyDescent="0.2">
      <c r="A5" s="78" t="s">
        <v>85</v>
      </c>
      <c r="B5" s="51"/>
      <c r="C5" s="51"/>
      <c r="D5" s="51"/>
      <c r="E5" s="51"/>
      <c r="F5" s="51"/>
      <c r="G5" s="51"/>
    </row>
    <row r="6" spans="1:7" ht="15" x14ac:dyDescent="0.2">
      <c r="A6" s="50"/>
      <c r="B6" s="51"/>
      <c r="C6" s="51"/>
      <c r="D6" s="50"/>
      <c r="E6" s="50"/>
      <c r="F6" s="50"/>
      <c r="G6" s="50"/>
    </row>
    <row r="7" spans="1:7" ht="15" x14ac:dyDescent="0.2">
      <c r="A7" s="50" t="s">
        <v>42</v>
      </c>
      <c r="B7" s="51"/>
      <c r="C7" s="51"/>
      <c r="D7" s="51"/>
      <c r="E7" s="51"/>
      <c r="F7" s="51"/>
      <c r="G7" s="51"/>
    </row>
    <row r="8" spans="1:7" ht="15" x14ac:dyDescent="0.2">
      <c r="A8" s="86" t="s">
        <v>91</v>
      </c>
      <c r="B8" s="51"/>
      <c r="C8" s="51"/>
      <c r="D8" s="51"/>
      <c r="E8" s="51"/>
      <c r="F8" s="51"/>
      <c r="G8" s="51"/>
    </row>
    <row r="9" spans="1:7" ht="15" x14ac:dyDescent="0.2">
      <c r="A9" s="50"/>
      <c r="B9" s="51"/>
      <c r="C9" s="51"/>
      <c r="D9" s="51"/>
      <c r="E9" s="50"/>
      <c r="F9" s="50"/>
      <c r="G9" s="50"/>
    </row>
    <row r="10" spans="1:7" ht="15" x14ac:dyDescent="0.2">
      <c r="A10" s="50" t="s">
        <v>44</v>
      </c>
      <c r="B10" s="51"/>
      <c r="C10" s="51"/>
      <c r="D10" s="51"/>
      <c r="E10" s="51"/>
      <c r="F10" s="51"/>
      <c r="G10" s="51"/>
    </row>
    <row r="11" spans="1:7" ht="15" x14ac:dyDescent="0.2">
      <c r="A11" s="86" t="s">
        <v>92</v>
      </c>
      <c r="B11" s="51"/>
      <c r="C11" s="51"/>
      <c r="D11" s="51"/>
      <c r="E11" s="51"/>
      <c r="F11" s="51"/>
      <c r="G11" s="51"/>
    </row>
    <row r="12" spans="1:7" ht="15" x14ac:dyDescent="0.2">
      <c r="A12" s="50"/>
      <c r="B12" s="50"/>
      <c r="C12" s="50"/>
      <c r="D12" s="50"/>
      <c r="E12" s="50"/>
      <c r="F12" s="50"/>
      <c r="G12" s="50"/>
    </row>
    <row r="13" spans="1:7" ht="15" x14ac:dyDescent="0.2">
      <c r="A13" s="50" t="s">
        <v>35</v>
      </c>
      <c r="B13" s="50"/>
      <c r="C13" s="50"/>
      <c r="D13" s="50"/>
      <c r="E13" s="50"/>
      <c r="F13" s="50"/>
      <c r="G13" s="50"/>
    </row>
    <row r="14" spans="1:7" ht="15" x14ac:dyDescent="0.2">
      <c r="A14" s="52" t="s">
        <v>81</v>
      </c>
      <c r="B14" s="53" t="s">
        <v>32</v>
      </c>
      <c r="C14" s="53"/>
      <c r="D14" s="53"/>
      <c r="E14" s="50"/>
      <c r="F14" s="50"/>
      <c r="G14" s="50"/>
    </row>
    <row r="15" spans="1:7" ht="15" x14ac:dyDescent="0.2">
      <c r="A15" s="52"/>
      <c r="B15" s="53" t="s">
        <v>34</v>
      </c>
      <c r="C15" s="54"/>
      <c r="D15" s="55"/>
      <c r="E15" s="50"/>
      <c r="F15" s="50"/>
      <c r="G15" s="51"/>
    </row>
    <row r="16" spans="1:7" ht="15" x14ac:dyDescent="0.2">
      <c r="A16" s="52"/>
      <c r="B16" s="56" t="s">
        <v>33</v>
      </c>
      <c r="C16" s="57"/>
      <c r="D16" s="58"/>
      <c r="E16" s="50"/>
      <c r="F16" s="50"/>
      <c r="G16" s="50"/>
    </row>
    <row r="17" spans="1:12" ht="15" x14ac:dyDescent="0.2">
      <c r="A17" s="50"/>
      <c r="B17" s="50"/>
      <c r="C17" s="50"/>
      <c r="D17" s="50"/>
      <c r="E17" s="50"/>
      <c r="F17" s="50"/>
      <c r="G17" s="50"/>
    </row>
    <row r="18" spans="1:12" ht="15" x14ac:dyDescent="0.2">
      <c r="A18" s="50" t="s">
        <v>37</v>
      </c>
      <c r="B18" s="50"/>
      <c r="C18" s="50"/>
      <c r="D18" s="50"/>
      <c r="E18" s="50"/>
      <c r="F18" s="50"/>
      <c r="G18" s="50"/>
    </row>
    <row r="19" spans="1:12" ht="15" x14ac:dyDescent="0.2">
      <c r="A19" s="52"/>
      <c r="B19" s="53" t="s">
        <v>36</v>
      </c>
      <c r="C19" s="50"/>
      <c r="D19" s="50"/>
      <c r="E19" s="50"/>
      <c r="F19" s="50"/>
      <c r="G19" s="50"/>
    </row>
    <row r="20" spans="1:12" ht="15" x14ac:dyDescent="0.2">
      <c r="A20" s="52"/>
      <c r="B20" s="53" t="s">
        <v>39</v>
      </c>
      <c r="C20" s="50"/>
      <c r="D20" s="50"/>
      <c r="E20" s="50"/>
      <c r="F20" s="50"/>
      <c r="G20" s="50"/>
    </row>
    <row r="21" spans="1:12" ht="15" x14ac:dyDescent="0.2">
      <c r="A21" s="52"/>
      <c r="B21" s="53" t="s">
        <v>38</v>
      </c>
      <c r="C21" s="50"/>
      <c r="D21" s="50"/>
      <c r="E21" s="50"/>
      <c r="F21" s="50"/>
      <c r="G21" s="50"/>
    </row>
    <row r="22" spans="1:12" ht="15" x14ac:dyDescent="0.2">
      <c r="A22" s="52" t="s">
        <v>82</v>
      </c>
      <c r="B22" s="53" t="s">
        <v>40</v>
      </c>
      <c r="C22" s="50"/>
      <c r="D22" s="50"/>
      <c r="E22" s="50"/>
      <c r="F22" s="50"/>
      <c r="G22" s="50"/>
    </row>
    <row r="23" spans="1:12" ht="15" x14ac:dyDescent="0.2">
      <c r="A23" s="50"/>
      <c r="B23" s="50"/>
      <c r="C23" s="50"/>
      <c r="D23" s="50"/>
      <c r="E23" s="50"/>
      <c r="F23" s="50"/>
      <c r="G23" s="50"/>
    </row>
    <row r="24" spans="1:12" ht="15" x14ac:dyDescent="0.2">
      <c r="A24" s="50" t="s">
        <v>54</v>
      </c>
      <c r="B24" s="50"/>
      <c r="C24" s="50"/>
      <c r="D24" s="50"/>
      <c r="E24" s="50"/>
      <c r="F24" s="50"/>
      <c r="G24" s="50"/>
    </row>
    <row r="25" spans="1:12" ht="15.75" x14ac:dyDescent="0.25">
      <c r="A25" s="59" t="s">
        <v>55</v>
      </c>
      <c r="B25" s="53" t="s">
        <v>56</v>
      </c>
      <c r="C25" s="53" t="s">
        <v>57</v>
      </c>
      <c r="D25" s="53" t="s">
        <v>58</v>
      </c>
      <c r="E25" s="53" t="s">
        <v>59</v>
      </c>
      <c r="F25" s="53" t="s">
        <v>60</v>
      </c>
      <c r="G25" s="53" t="s">
        <v>61</v>
      </c>
      <c r="H25" s="53" t="s">
        <v>94</v>
      </c>
      <c r="I25" s="53" t="s">
        <v>95</v>
      </c>
      <c r="J25" s="53" t="s">
        <v>96</v>
      </c>
      <c r="K25" s="53" t="s">
        <v>97</v>
      </c>
      <c r="L25" s="53" t="s">
        <v>99</v>
      </c>
    </row>
    <row r="26" spans="1:12" ht="15" x14ac:dyDescent="0.2">
      <c r="A26" s="53" t="s">
        <v>62</v>
      </c>
      <c r="B26" s="78" t="s">
        <v>112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ht="15.75" thickBot="1" x14ac:dyDescent="0.25">
      <c r="A27" s="53" t="s">
        <v>63</v>
      </c>
      <c r="B27" s="78" t="s">
        <v>100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ht="15" x14ac:dyDescent="0.2">
      <c r="A28" s="53" t="s">
        <v>64</v>
      </c>
      <c r="B28" s="78" t="s">
        <v>89</v>
      </c>
      <c r="C28" s="105" t="s">
        <v>101</v>
      </c>
      <c r="D28" s="105" t="s">
        <v>102</v>
      </c>
      <c r="E28" s="105" t="s">
        <v>103</v>
      </c>
      <c r="F28" s="106" t="s">
        <v>104</v>
      </c>
      <c r="G28" s="106" t="s">
        <v>105</v>
      </c>
      <c r="H28" s="106" t="s">
        <v>106</v>
      </c>
      <c r="I28" s="106" t="s">
        <v>107</v>
      </c>
      <c r="J28" s="106" t="s">
        <v>108</v>
      </c>
      <c r="K28" s="106" t="s">
        <v>109</v>
      </c>
      <c r="L28" s="106" t="s">
        <v>110</v>
      </c>
    </row>
    <row r="29" spans="1:12" ht="15" x14ac:dyDescent="0.2">
      <c r="A29" s="53" t="s">
        <v>65</v>
      </c>
      <c r="B29" s="78" t="s">
        <v>111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ht="15" x14ac:dyDescent="0.2">
      <c r="A30" s="53" t="s">
        <v>84</v>
      </c>
      <c r="B30" s="78" t="s">
        <v>83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15.75" thickBot="1" x14ac:dyDescent="0.25">
      <c r="A31" s="60" t="s">
        <v>66</v>
      </c>
      <c r="B31" s="79" t="s">
        <v>83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2" ht="15" x14ac:dyDescent="0.2">
      <c r="A32" s="61" t="s">
        <v>67</v>
      </c>
      <c r="B32" s="80"/>
      <c r="C32" s="80"/>
      <c r="D32" s="80"/>
      <c r="E32" s="80"/>
      <c r="F32" s="80"/>
      <c r="G32" s="81"/>
      <c r="H32" s="81"/>
      <c r="I32" s="81"/>
      <c r="J32" s="81"/>
      <c r="K32" s="81"/>
      <c r="L32" s="81"/>
    </row>
    <row r="33" spans="1:12" ht="15" x14ac:dyDescent="0.2">
      <c r="A33" s="62" t="s">
        <v>68</v>
      </c>
      <c r="B33" s="78">
        <v>2000</v>
      </c>
      <c r="C33" s="78"/>
      <c r="D33" s="78"/>
      <c r="E33" s="78"/>
      <c r="F33" s="78"/>
      <c r="G33" s="82"/>
      <c r="H33" s="82"/>
      <c r="I33" s="82"/>
      <c r="J33" s="82"/>
      <c r="K33" s="82"/>
      <c r="L33" s="82"/>
    </row>
    <row r="34" spans="1:12" ht="15" x14ac:dyDescent="0.2">
      <c r="A34" s="62" t="s">
        <v>69</v>
      </c>
      <c r="B34" s="78">
        <v>20</v>
      </c>
      <c r="C34" s="78"/>
      <c r="D34" s="78"/>
      <c r="E34" s="78"/>
      <c r="F34" s="78"/>
      <c r="G34" s="82"/>
      <c r="H34" s="82"/>
      <c r="I34" s="82"/>
      <c r="J34" s="82"/>
      <c r="K34" s="82"/>
      <c r="L34" s="82"/>
    </row>
    <row r="35" spans="1:12" ht="15.75" thickBot="1" x14ac:dyDescent="0.25">
      <c r="A35" s="63" t="s">
        <v>70</v>
      </c>
      <c r="B35" s="83">
        <v>10</v>
      </c>
      <c r="C35" s="83"/>
      <c r="D35" s="83"/>
      <c r="E35" s="83"/>
      <c r="F35" s="83"/>
      <c r="G35" s="84"/>
      <c r="H35" s="84"/>
      <c r="I35" s="84"/>
      <c r="J35" s="84"/>
      <c r="K35" s="84"/>
      <c r="L35" s="84"/>
    </row>
    <row r="36" spans="1:12" ht="15" x14ac:dyDescent="0.2">
      <c r="A36" s="64" t="s">
        <v>71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ht="18" x14ac:dyDescent="0.2">
      <c r="A37" s="53" t="s">
        <v>72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ht="15" x14ac:dyDescent="0.2">
      <c r="A38" s="53" t="s">
        <v>31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ht="15" x14ac:dyDescent="0.2">
      <c r="A39" s="53" t="s">
        <v>73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ht="15" x14ac:dyDescent="0.2">
      <c r="A40" s="53" t="s">
        <v>74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15" x14ac:dyDescent="0.2">
      <c r="A41" s="53" t="s">
        <v>75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15" x14ac:dyDescent="0.2">
      <c r="A42" s="50"/>
      <c r="B42" s="50"/>
      <c r="C42" s="50"/>
      <c r="D42" s="50"/>
      <c r="E42" s="50"/>
      <c r="F42" s="50"/>
      <c r="G42" s="50"/>
    </row>
    <row r="43" spans="1:12" ht="15" x14ac:dyDescent="0.2">
      <c r="A43" s="133" t="s">
        <v>76</v>
      </c>
      <c r="B43" s="133"/>
      <c r="C43" s="133"/>
      <c r="D43" s="133"/>
      <c r="E43" s="133"/>
      <c r="F43" s="133"/>
      <c r="G43" s="133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9825"/>
  <sheetViews>
    <sheetView topLeftCell="A34" workbookViewId="0">
      <selection activeCell="B3" sqref="B3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11.42578125" style="7"/>
    <col min="21" max="45" width="11.42578125" style="43"/>
    <col min="46" max="138" width="11.42578125" style="7"/>
  </cols>
  <sheetData>
    <row r="1" spans="1:33" ht="23.25" x14ac:dyDescent="0.35">
      <c r="A1" s="11" t="s">
        <v>13</v>
      </c>
      <c r="B1" s="12"/>
      <c r="C1" s="139" t="s">
        <v>93</v>
      </c>
      <c r="D1" s="140"/>
      <c r="E1" s="140"/>
      <c r="F1" s="140"/>
      <c r="G1" s="140"/>
      <c r="H1" s="140"/>
      <c r="I1" s="140"/>
      <c r="J1" s="140"/>
      <c r="K1" s="140"/>
      <c r="L1" s="13"/>
      <c r="M1" s="12"/>
      <c r="N1" s="12"/>
      <c r="O1" s="12"/>
      <c r="P1" s="12"/>
      <c r="Q1" s="12"/>
      <c r="R1" s="12"/>
      <c r="S1" s="12"/>
      <c r="U1" s="108" t="s">
        <v>116</v>
      </c>
      <c r="V1" s="108" t="s">
        <v>117</v>
      </c>
      <c r="W1" s="109" t="s">
        <v>118</v>
      </c>
      <c r="X1" s="109" t="s">
        <v>119</v>
      </c>
      <c r="Y1" s="109" t="s">
        <v>86</v>
      </c>
      <c r="Z1" s="109" t="s">
        <v>87</v>
      </c>
    </row>
    <row r="2" spans="1:33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U2" s="110">
        <v>7.3</v>
      </c>
      <c r="V2" s="110">
        <v>21.2</v>
      </c>
      <c r="W2" s="111">
        <f>U2/3</f>
        <v>2.4333333333333331</v>
      </c>
      <c r="X2" s="111">
        <f>1/4*(SQRT((POWER(U2,2)+(POWER(V2,2)))))</f>
        <v>5.6054103328837579</v>
      </c>
      <c r="Y2" s="110">
        <v>3.65</v>
      </c>
      <c r="Z2" s="111">
        <f>(1.65*$Y$2)+$W$2</f>
        <v>8.4558333333333326</v>
      </c>
    </row>
    <row r="3" spans="1:33" x14ac:dyDescent="0.2">
      <c r="A3" s="15" t="s">
        <v>11</v>
      </c>
      <c r="B3" s="5">
        <f>X2</f>
        <v>5.6054103328837579</v>
      </c>
      <c r="C3" s="16" t="s">
        <v>25</v>
      </c>
      <c r="D3" s="15"/>
      <c r="E3" s="6">
        <f>Z2</f>
        <v>8.4558333333333326</v>
      </c>
      <c r="F3" s="16" t="s">
        <v>22</v>
      </c>
      <c r="G3" s="17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</row>
    <row r="4" spans="1:33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2"/>
      <c r="N4" s="12"/>
      <c r="O4" s="12"/>
      <c r="P4" s="12"/>
      <c r="Q4" s="12"/>
      <c r="R4" s="12"/>
      <c r="S4" s="12"/>
    </row>
    <row r="5" spans="1:33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8" t="s">
        <v>98</v>
      </c>
      <c r="L5" s="13"/>
      <c r="M5" s="12"/>
      <c r="N5" s="12"/>
      <c r="O5" s="12"/>
      <c r="P5" s="12"/>
      <c r="Q5" s="12"/>
      <c r="R5" s="12"/>
      <c r="S5" s="12"/>
    </row>
    <row r="6" spans="1:33" x14ac:dyDescent="0.2">
      <c r="A6" s="92" t="s">
        <v>12</v>
      </c>
      <c r="B6" s="96">
        <v>0</v>
      </c>
      <c r="C6" s="3">
        <v>6</v>
      </c>
      <c r="D6" s="3">
        <v>12</v>
      </c>
      <c r="E6" s="3">
        <v>24</v>
      </c>
      <c r="F6" s="3">
        <v>36</v>
      </c>
      <c r="G6" s="3">
        <v>48</v>
      </c>
      <c r="H6" s="4">
        <v>72</v>
      </c>
      <c r="I6" s="3">
        <v>96</v>
      </c>
      <c r="J6" s="97">
        <v>120</v>
      </c>
      <c r="K6" s="98">
        <v>168</v>
      </c>
      <c r="L6" s="13"/>
      <c r="M6" s="13"/>
      <c r="N6" s="13"/>
      <c r="O6" s="13"/>
      <c r="P6" s="13"/>
      <c r="Q6" s="13"/>
      <c r="R6" s="13"/>
      <c r="S6" s="13"/>
    </row>
    <row r="7" spans="1:33" ht="13.5" thickBot="1" x14ac:dyDescent="0.25">
      <c r="A7" s="93" t="s">
        <v>20</v>
      </c>
      <c r="B7" s="141" t="s">
        <v>21</v>
      </c>
      <c r="C7" s="142"/>
      <c r="D7" s="142"/>
      <c r="E7" s="142"/>
      <c r="F7" s="142"/>
      <c r="G7" s="142"/>
      <c r="H7" s="142"/>
      <c r="I7" s="143"/>
      <c r="J7" s="143"/>
      <c r="K7" s="144"/>
      <c r="L7" s="13"/>
      <c r="M7" s="13"/>
      <c r="N7" s="13"/>
      <c r="O7" s="13"/>
      <c r="P7" s="13"/>
      <c r="Q7" s="13"/>
      <c r="R7" s="13"/>
      <c r="S7" s="13"/>
      <c r="W7">
        <v>1.03</v>
      </c>
      <c r="X7"/>
      <c r="Y7">
        <v>1.05</v>
      </c>
      <c r="Z7">
        <v>1.05</v>
      </c>
      <c r="AA7">
        <v>1.06</v>
      </c>
      <c r="AB7">
        <v>1.05</v>
      </c>
      <c r="AC7">
        <v>1.05</v>
      </c>
      <c r="AD7">
        <v>1.05</v>
      </c>
      <c r="AE7">
        <v>1.04</v>
      </c>
      <c r="AF7">
        <v>1.07</v>
      </c>
      <c r="AG7">
        <v>1.08</v>
      </c>
    </row>
    <row r="8" spans="1:33" x14ac:dyDescent="0.2">
      <c r="A8" s="94">
        <v>1</v>
      </c>
      <c r="B8" s="99">
        <v>2.58</v>
      </c>
      <c r="C8" s="99">
        <v>2.58</v>
      </c>
      <c r="D8" s="99">
        <v>2.57</v>
      </c>
      <c r="E8" s="99">
        <v>2.58</v>
      </c>
      <c r="F8" s="99">
        <v>2.5499999999999998</v>
      </c>
      <c r="G8" s="99">
        <v>2.61</v>
      </c>
      <c r="H8" s="99">
        <v>2.64</v>
      </c>
      <c r="I8" s="99">
        <v>2.65</v>
      </c>
      <c r="J8" s="99">
        <v>2.65</v>
      </c>
      <c r="K8" s="99">
        <v>2.61</v>
      </c>
      <c r="L8" s="13"/>
      <c r="M8" s="13"/>
      <c r="N8" s="13"/>
      <c r="O8" s="13"/>
      <c r="P8" s="13"/>
      <c r="Q8" s="13"/>
      <c r="R8" s="13"/>
      <c r="S8" s="13"/>
      <c r="W8">
        <v>1.75</v>
      </c>
      <c r="X8"/>
      <c r="Y8">
        <v>1.78</v>
      </c>
      <c r="Z8">
        <v>1.77</v>
      </c>
      <c r="AA8">
        <v>1.78</v>
      </c>
      <c r="AB8">
        <v>1.78</v>
      </c>
      <c r="AC8">
        <v>1.79</v>
      </c>
      <c r="AD8">
        <v>1.82</v>
      </c>
      <c r="AE8">
        <v>1.84</v>
      </c>
      <c r="AF8">
        <v>1.86</v>
      </c>
      <c r="AG8">
        <v>1.8</v>
      </c>
    </row>
    <row r="9" spans="1:33" x14ac:dyDescent="0.2">
      <c r="A9" s="88">
        <v>2</v>
      </c>
      <c r="B9" s="99">
        <v>1.42</v>
      </c>
      <c r="C9" s="99">
        <v>1.42</v>
      </c>
      <c r="D9" s="99">
        <v>1.42</v>
      </c>
      <c r="E9" s="99">
        <v>1.43</v>
      </c>
      <c r="F9" s="99">
        <v>1.45</v>
      </c>
      <c r="G9" s="99">
        <v>1.45</v>
      </c>
      <c r="H9" s="99">
        <v>1.49</v>
      </c>
      <c r="I9" s="99">
        <v>1.51</v>
      </c>
      <c r="J9" s="99">
        <v>1.5</v>
      </c>
      <c r="K9" s="99">
        <v>1.48</v>
      </c>
      <c r="L9" s="13"/>
      <c r="M9" s="13"/>
      <c r="N9" s="13"/>
      <c r="O9" s="13"/>
      <c r="P9" s="13"/>
      <c r="Q9" s="13"/>
      <c r="R9" s="13"/>
      <c r="S9" s="13"/>
    </row>
    <row r="10" spans="1:33" x14ac:dyDescent="0.2">
      <c r="A10" s="88">
        <v>3</v>
      </c>
      <c r="B10" s="99">
        <v>2.04</v>
      </c>
      <c r="C10" s="99">
        <v>2.0499999999999998</v>
      </c>
      <c r="D10" s="99">
        <v>2.02</v>
      </c>
      <c r="E10" s="99">
        <v>2.06</v>
      </c>
      <c r="F10" s="99">
        <v>2.08</v>
      </c>
      <c r="G10" s="99">
        <v>2.08</v>
      </c>
      <c r="H10" s="99">
        <v>2.17</v>
      </c>
      <c r="I10" s="99">
        <v>2.15</v>
      </c>
      <c r="J10" s="99">
        <v>2.16</v>
      </c>
      <c r="K10" s="99">
        <v>2.14</v>
      </c>
      <c r="L10" s="13"/>
      <c r="M10" s="13"/>
      <c r="N10" s="13"/>
      <c r="O10" s="13"/>
      <c r="P10" s="13"/>
      <c r="Q10" s="13"/>
      <c r="R10" s="13"/>
      <c r="S10" s="13"/>
    </row>
    <row r="11" spans="1:33" x14ac:dyDescent="0.2">
      <c r="A11" s="88">
        <v>4</v>
      </c>
      <c r="B11" s="99">
        <v>0.96</v>
      </c>
      <c r="C11" s="99">
        <v>0.98</v>
      </c>
      <c r="D11" s="99">
        <v>0.99</v>
      </c>
      <c r="E11" s="99">
        <v>1.03</v>
      </c>
      <c r="F11" s="99">
        <v>1.05</v>
      </c>
      <c r="G11" s="99">
        <v>1.04</v>
      </c>
      <c r="H11" s="99">
        <v>1.06</v>
      </c>
      <c r="I11" s="99">
        <v>1.01</v>
      </c>
      <c r="J11" s="99">
        <v>0.97</v>
      </c>
      <c r="K11" s="99">
        <v>0.89</v>
      </c>
      <c r="L11" s="13"/>
      <c r="M11" s="13"/>
      <c r="N11" s="13"/>
      <c r="O11" s="13"/>
      <c r="P11" s="13"/>
      <c r="Q11" s="13"/>
      <c r="R11" s="13"/>
      <c r="S11" s="13"/>
    </row>
    <row r="12" spans="1:33" x14ac:dyDescent="0.2">
      <c r="A12" s="88">
        <v>5</v>
      </c>
      <c r="B12" s="99">
        <v>2.06</v>
      </c>
      <c r="C12" s="99">
        <v>2.0299999999999998</v>
      </c>
      <c r="D12" s="99">
        <v>1.96</v>
      </c>
      <c r="E12" s="99">
        <v>2.04</v>
      </c>
      <c r="F12" s="99">
        <v>2.02</v>
      </c>
      <c r="G12" s="99">
        <v>2.02</v>
      </c>
      <c r="H12" s="99">
        <v>2.06</v>
      </c>
      <c r="I12" s="99">
        <v>2.08</v>
      </c>
      <c r="J12" s="99">
        <v>2.09</v>
      </c>
      <c r="K12" s="99">
        <v>2.11</v>
      </c>
      <c r="L12" s="13"/>
      <c r="M12" s="13"/>
      <c r="N12" s="13"/>
      <c r="O12" s="13"/>
      <c r="P12" s="13"/>
      <c r="Q12" s="13"/>
      <c r="R12" s="13"/>
      <c r="S12" s="13"/>
    </row>
    <row r="13" spans="1:33" x14ac:dyDescent="0.2">
      <c r="A13" s="88">
        <v>6</v>
      </c>
      <c r="B13" s="99">
        <v>1.97</v>
      </c>
      <c r="C13" s="99">
        <v>1.95</v>
      </c>
      <c r="D13" s="99">
        <v>1.93</v>
      </c>
      <c r="E13" s="99">
        <v>1.91</v>
      </c>
      <c r="F13" s="99">
        <v>1.9</v>
      </c>
      <c r="G13" s="99">
        <v>1.92</v>
      </c>
      <c r="H13" s="99">
        <v>1.94</v>
      </c>
      <c r="I13" s="99">
        <v>1.93</v>
      </c>
      <c r="J13" s="99">
        <v>1.93</v>
      </c>
      <c r="K13" s="99">
        <v>1.93</v>
      </c>
      <c r="L13" s="13"/>
      <c r="M13" s="13"/>
      <c r="N13" s="13"/>
      <c r="O13" s="13"/>
      <c r="P13" s="13"/>
      <c r="Q13" s="13"/>
      <c r="R13" s="13"/>
      <c r="S13" s="13"/>
    </row>
    <row r="14" spans="1:33" x14ac:dyDescent="0.2">
      <c r="A14" s="88">
        <v>7</v>
      </c>
      <c r="B14" s="107">
        <v>1.9</v>
      </c>
      <c r="C14" s="107">
        <v>1.89</v>
      </c>
      <c r="D14" s="107">
        <v>1.9</v>
      </c>
      <c r="E14" s="107">
        <v>2</v>
      </c>
      <c r="F14" s="107">
        <v>1.98</v>
      </c>
      <c r="G14" s="107">
        <v>2.02</v>
      </c>
      <c r="H14" s="107">
        <v>2.06</v>
      </c>
      <c r="I14" s="107">
        <v>2.1</v>
      </c>
      <c r="J14" s="107">
        <v>2.1</v>
      </c>
      <c r="K14" s="107">
        <v>2.08</v>
      </c>
      <c r="L14" s="13"/>
      <c r="M14" s="13"/>
      <c r="N14" s="13"/>
      <c r="O14" s="13"/>
      <c r="P14" s="13"/>
      <c r="Q14" s="13"/>
      <c r="R14" s="13"/>
      <c r="S14" s="13"/>
    </row>
    <row r="15" spans="1:33" x14ac:dyDescent="0.2">
      <c r="A15" s="88">
        <v>8</v>
      </c>
      <c r="B15" s="99">
        <v>1.77</v>
      </c>
      <c r="C15" s="99">
        <v>1.74</v>
      </c>
      <c r="D15" s="99">
        <v>1.76</v>
      </c>
      <c r="E15" s="99">
        <v>1.76</v>
      </c>
      <c r="F15" s="99">
        <v>1.79</v>
      </c>
      <c r="G15" s="99">
        <v>1.75</v>
      </c>
      <c r="H15" s="99">
        <v>1.82</v>
      </c>
      <c r="I15" s="99">
        <v>1.81</v>
      </c>
      <c r="J15" s="99">
        <v>1.85</v>
      </c>
      <c r="K15" s="99">
        <v>1.78</v>
      </c>
      <c r="L15" s="13"/>
      <c r="M15" s="13"/>
      <c r="N15" s="13"/>
      <c r="O15" s="13"/>
      <c r="P15" s="13"/>
      <c r="Q15" s="13"/>
      <c r="R15" s="13"/>
      <c r="S15" s="13"/>
    </row>
    <row r="16" spans="1:33" x14ac:dyDescent="0.2">
      <c r="A16" s="88">
        <v>9</v>
      </c>
      <c r="B16" s="99">
        <v>1.01</v>
      </c>
      <c r="C16" s="99">
        <v>1.02</v>
      </c>
      <c r="D16" s="99">
        <v>1.02</v>
      </c>
      <c r="E16" s="99">
        <v>1.06</v>
      </c>
      <c r="F16" s="99">
        <v>1.07</v>
      </c>
      <c r="G16" s="99">
        <v>1.07</v>
      </c>
      <c r="H16" s="99">
        <v>1.0900000000000001</v>
      </c>
      <c r="I16" s="99">
        <v>1.07</v>
      </c>
      <c r="J16" s="99">
        <v>1.06</v>
      </c>
      <c r="K16" s="99">
        <v>1.04</v>
      </c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88">
        <v>10</v>
      </c>
      <c r="B17" s="99">
        <v>1.48</v>
      </c>
      <c r="C17" s="99">
        <v>1.5</v>
      </c>
      <c r="D17" s="99">
        <v>1.49</v>
      </c>
      <c r="E17" s="99">
        <v>1.51</v>
      </c>
      <c r="F17" s="99">
        <v>1.54</v>
      </c>
      <c r="G17" s="99">
        <v>1.53</v>
      </c>
      <c r="H17" s="99">
        <v>1.56</v>
      </c>
      <c r="I17" s="99">
        <v>1.65</v>
      </c>
      <c r="J17" s="99">
        <v>1.55</v>
      </c>
      <c r="K17" s="99">
        <v>1.51</v>
      </c>
      <c r="L17" s="13"/>
      <c r="M17" s="13"/>
      <c r="N17" s="13"/>
      <c r="O17" s="13"/>
      <c r="P17" s="13"/>
      <c r="Q17" s="13"/>
      <c r="R17" s="13"/>
      <c r="S17" s="13"/>
    </row>
    <row r="18" spans="1:19" x14ac:dyDescent="0.2">
      <c r="A18" s="88">
        <v>11</v>
      </c>
      <c r="B18" s="99">
        <v>1.03</v>
      </c>
      <c r="C18" s="99">
        <v>1.05</v>
      </c>
      <c r="D18" s="99">
        <v>1.05</v>
      </c>
      <c r="E18" s="99">
        <v>1.06</v>
      </c>
      <c r="F18" s="99">
        <v>1.05</v>
      </c>
      <c r="G18" s="99">
        <v>1.05</v>
      </c>
      <c r="H18" s="99">
        <v>1.05</v>
      </c>
      <c r="I18" s="99">
        <v>1.04</v>
      </c>
      <c r="J18" s="99">
        <v>1.07</v>
      </c>
      <c r="K18" s="99">
        <v>1.08</v>
      </c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88">
        <v>12</v>
      </c>
      <c r="B19" s="99">
        <v>1.75</v>
      </c>
      <c r="C19" s="99">
        <v>1.78</v>
      </c>
      <c r="D19" s="99">
        <v>1.77</v>
      </c>
      <c r="E19" s="99">
        <v>1.78</v>
      </c>
      <c r="F19" s="99">
        <v>1.78</v>
      </c>
      <c r="G19" s="99">
        <v>1.79</v>
      </c>
      <c r="H19" s="99">
        <v>1.82</v>
      </c>
      <c r="I19" s="99">
        <v>1.84</v>
      </c>
      <c r="J19" s="99">
        <v>1.86</v>
      </c>
      <c r="K19" s="99">
        <v>1.8</v>
      </c>
      <c r="L19" s="13"/>
      <c r="M19" s="13"/>
      <c r="N19" s="13"/>
      <c r="O19" s="13"/>
      <c r="P19" s="13"/>
      <c r="Q19" s="13"/>
      <c r="R19" s="13"/>
      <c r="S19" s="13"/>
    </row>
    <row r="20" spans="1:19" ht="15" x14ac:dyDescent="0.25">
      <c r="A20" s="88">
        <v>13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3"/>
      <c r="M20" s="13"/>
      <c r="N20" s="13"/>
      <c r="O20" s="13"/>
      <c r="P20" s="13"/>
      <c r="Q20" s="13"/>
      <c r="R20" s="13"/>
      <c r="S20" s="13"/>
    </row>
    <row r="21" spans="1:19" ht="15" x14ac:dyDescent="0.25">
      <c r="A21" s="88">
        <v>14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3"/>
      <c r="M21" s="13"/>
      <c r="N21" s="13"/>
      <c r="O21" s="13"/>
      <c r="P21" s="13"/>
      <c r="Q21" s="13"/>
      <c r="R21" s="13"/>
      <c r="S21" s="13"/>
    </row>
    <row r="22" spans="1:19" ht="15" x14ac:dyDescent="0.25">
      <c r="A22" s="88">
        <v>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3"/>
      <c r="M22" s="13"/>
      <c r="N22" s="13"/>
      <c r="O22" s="13"/>
      <c r="P22" s="13"/>
      <c r="Q22" s="13"/>
      <c r="R22" s="13"/>
      <c r="S22" s="13"/>
    </row>
    <row r="23" spans="1:19" ht="14.25" x14ac:dyDescent="0.2">
      <c r="A23" s="88">
        <v>16</v>
      </c>
      <c r="B23" s="101"/>
      <c r="C23" s="101"/>
      <c r="D23" s="101"/>
      <c r="E23" s="101"/>
      <c r="F23" s="101"/>
      <c r="G23" s="102"/>
      <c r="H23" s="102"/>
      <c r="I23" s="102"/>
      <c r="J23" s="102"/>
      <c r="K23" s="102"/>
      <c r="L23" s="13"/>
      <c r="M23" s="13"/>
      <c r="N23" s="13"/>
      <c r="O23" s="13"/>
      <c r="P23" s="13"/>
      <c r="Q23" s="13"/>
      <c r="R23" s="13"/>
      <c r="S23" s="13"/>
    </row>
    <row r="24" spans="1:19" ht="14.25" x14ac:dyDescent="0.2">
      <c r="A24" s="88">
        <v>17</v>
      </c>
      <c r="B24" s="101"/>
      <c r="C24" s="101"/>
      <c r="D24" s="101"/>
      <c r="E24" s="101"/>
      <c r="F24" s="101"/>
      <c r="G24" s="102"/>
      <c r="H24" s="102"/>
      <c r="I24" s="102"/>
      <c r="J24" s="102"/>
      <c r="K24" s="102"/>
      <c r="L24" s="13"/>
      <c r="M24" s="13"/>
      <c r="N24" s="13"/>
      <c r="O24" s="13"/>
      <c r="P24" s="13"/>
      <c r="Q24" s="13"/>
      <c r="R24" s="13"/>
      <c r="S24" s="13"/>
    </row>
    <row r="25" spans="1:19" ht="14.25" x14ac:dyDescent="0.2">
      <c r="A25" s="88">
        <v>18</v>
      </c>
      <c r="B25" s="101"/>
      <c r="C25" s="101"/>
      <c r="D25" s="101"/>
      <c r="E25" s="101"/>
      <c r="F25" s="101"/>
      <c r="G25" s="102"/>
      <c r="H25" s="102"/>
      <c r="I25" s="102"/>
      <c r="J25" s="102"/>
      <c r="K25" s="102"/>
      <c r="L25" s="13"/>
      <c r="M25" s="13"/>
      <c r="N25" s="13"/>
      <c r="O25" s="13"/>
      <c r="P25" s="13"/>
      <c r="Q25" s="13"/>
      <c r="R25" s="13"/>
      <c r="S25" s="13"/>
    </row>
    <row r="26" spans="1:19" ht="14.25" x14ac:dyDescent="0.2">
      <c r="A26" s="88">
        <v>19</v>
      </c>
      <c r="B26" s="101"/>
      <c r="C26" s="101"/>
      <c r="D26" s="101"/>
      <c r="E26" s="101"/>
      <c r="F26" s="101"/>
      <c r="G26" s="102"/>
      <c r="H26" s="102"/>
      <c r="I26" s="102"/>
      <c r="J26" s="102"/>
      <c r="K26" s="102"/>
      <c r="L26" s="13"/>
      <c r="M26" s="13"/>
      <c r="N26" s="13"/>
      <c r="O26" s="13"/>
      <c r="P26" s="13"/>
      <c r="Q26" s="13"/>
      <c r="R26" s="13"/>
      <c r="S26" s="13"/>
    </row>
    <row r="27" spans="1:19" ht="14.25" x14ac:dyDescent="0.2">
      <c r="A27" s="88">
        <v>20</v>
      </c>
      <c r="B27" s="101"/>
      <c r="C27" s="101"/>
      <c r="D27" s="101"/>
      <c r="E27" s="101"/>
      <c r="F27" s="101"/>
      <c r="G27" s="102"/>
      <c r="H27" s="102"/>
      <c r="I27" s="102"/>
      <c r="J27" s="102"/>
      <c r="K27" s="102"/>
      <c r="L27" s="13"/>
      <c r="M27" s="13"/>
      <c r="N27" s="13"/>
      <c r="O27" s="13"/>
      <c r="P27" s="13"/>
      <c r="Q27" s="13"/>
      <c r="R27" s="13"/>
      <c r="S27" s="13"/>
    </row>
    <row r="28" spans="1:19" ht="14.25" x14ac:dyDescent="0.2">
      <c r="A28" s="88">
        <v>21</v>
      </c>
      <c r="B28" s="101"/>
      <c r="C28" s="101"/>
      <c r="D28" s="101"/>
      <c r="E28" s="101"/>
      <c r="F28" s="101"/>
      <c r="G28" s="102"/>
      <c r="H28" s="102"/>
      <c r="I28" s="102"/>
      <c r="J28" s="102"/>
      <c r="K28" s="102"/>
      <c r="L28" s="13"/>
      <c r="M28" s="13"/>
      <c r="N28" s="13"/>
      <c r="O28" s="13"/>
      <c r="P28" s="13"/>
      <c r="Q28" s="13"/>
      <c r="R28" s="13"/>
      <c r="S28" s="13"/>
    </row>
    <row r="29" spans="1:19" ht="14.25" x14ac:dyDescent="0.2">
      <c r="A29" s="88">
        <v>22</v>
      </c>
      <c r="B29" s="101"/>
      <c r="C29" s="101"/>
      <c r="D29" s="101"/>
      <c r="E29" s="101"/>
      <c r="F29" s="101"/>
      <c r="G29" s="102"/>
      <c r="H29" s="102"/>
      <c r="I29" s="102"/>
      <c r="J29" s="102"/>
      <c r="K29" s="102"/>
      <c r="L29" s="20"/>
      <c r="M29" s="20"/>
      <c r="N29" s="20"/>
      <c r="O29" s="20"/>
      <c r="P29" s="20"/>
      <c r="Q29" s="20"/>
      <c r="R29" s="20"/>
      <c r="S29" s="20"/>
    </row>
    <row r="30" spans="1:19" ht="14.25" x14ac:dyDescent="0.2">
      <c r="A30" s="88">
        <v>23</v>
      </c>
      <c r="B30" s="101"/>
      <c r="C30" s="101"/>
      <c r="D30" s="101"/>
      <c r="E30" s="101"/>
      <c r="F30" s="101"/>
      <c r="G30" s="102"/>
      <c r="H30" s="102"/>
      <c r="I30" s="102"/>
      <c r="J30" s="102"/>
      <c r="K30" s="102"/>
      <c r="L30" s="20"/>
      <c r="M30" s="20"/>
      <c r="N30" s="20"/>
      <c r="O30" s="20"/>
      <c r="P30" s="20"/>
      <c r="Q30" s="20"/>
      <c r="R30" s="20"/>
      <c r="S30" s="20"/>
    </row>
    <row r="31" spans="1:19" ht="14.25" x14ac:dyDescent="0.2">
      <c r="A31" s="88">
        <v>24</v>
      </c>
      <c r="B31" s="101"/>
      <c r="C31" s="101"/>
      <c r="D31" s="101"/>
      <c r="E31" s="101"/>
      <c r="F31" s="101"/>
      <c r="G31" s="102"/>
      <c r="H31" s="102"/>
      <c r="I31" s="102"/>
      <c r="J31" s="102"/>
      <c r="K31" s="102"/>
      <c r="L31" s="20"/>
      <c r="M31" s="20"/>
      <c r="N31" s="20"/>
      <c r="O31" s="20"/>
      <c r="P31" s="20"/>
      <c r="Q31" s="20"/>
      <c r="R31" s="20"/>
      <c r="S31" s="20"/>
    </row>
    <row r="32" spans="1:19" ht="15" x14ac:dyDescent="0.2">
      <c r="A32" s="88">
        <v>25</v>
      </c>
      <c r="B32" s="103"/>
      <c r="C32" s="103"/>
      <c r="D32" s="103"/>
      <c r="E32" s="103"/>
      <c r="F32" s="103"/>
      <c r="G32" s="102"/>
      <c r="H32" s="102"/>
      <c r="I32" s="102"/>
      <c r="J32" s="102"/>
      <c r="K32" s="102"/>
      <c r="L32" s="20"/>
      <c r="M32" s="20"/>
      <c r="N32" s="20"/>
      <c r="O32" s="20"/>
      <c r="P32" s="20"/>
      <c r="Q32" s="20"/>
      <c r="R32" s="20"/>
      <c r="S32" s="20"/>
    </row>
    <row r="33" spans="1:19" ht="15" x14ac:dyDescent="0.2">
      <c r="A33" s="88">
        <v>26</v>
      </c>
      <c r="B33" s="103"/>
      <c r="C33" s="103"/>
      <c r="D33" s="103"/>
      <c r="E33" s="103"/>
      <c r="F33" s="103"/>
      <c r="G33" s="102"/>
      <c r="H33" s="102"/>
      <c r="I33" s="102"/>
      <c r="J33" s="102"/>
      <c r="K33" s="102"/>
      <c r="L33" s="20"/>
      <c r="M33" s="20"/>
      <c r="N33" s="20"/>
      <c r="O33" s="20"/>
      <c r="P33" s="20"/>
      <c r="Q33" s="20"/>
      <c r="R33" s="20"/>
      <c r="S33" s="20"/>
    </row>
    <row r="34" spans="1:19" ht="15" x14ac:dyDescent="0.2">
      <c r="A34" s="88">
        <v>27</v>
      </c>
      <c r="B34" s="103"/>
      <c r="C34" s="103"/>
      <c r="D34" s="103"/>
      <c r="E34" s="103"/>
      <c r="F34" s="103"/>
      <c r="G34" s="102"/>
      <c r="H34" s="102"/>
      <c r="I34" s="102"/>
      <c r="J34" s="102"/>
      <c r="K34" s="102"/>
      <c r="L34" s="20"/>
      <c r="M34" s="20"/>
      <c r="N34" s="20"/>
      <c r="O34" s="20"/>
      <c r="P34" s="20"/>
      <c r="Q34" s="20"/>
      <c r="R34" s="20"/>
      <c r="S34" s="20"/>
    </row>
    <row r="35" spans="1:19" ht="15" x14ac:dyDescent="0.2">
      <c r="A35" s="88">
        <v>28</v>
      </c>
      <c r="B35" s="103"/>
      <c r="C35" s="103"/>
      <c r="D35" s="103"/>
      <c r="E35" s="103"/>
      <c r="F35" s="103"/>
      <c r="G35" s="102"/>
      <c r="H35" s="102"/>
      <c r="I35" s="102"/>
      <c r="J35" s="102"/>
      <c r="K35" s="102"/>
      <c r="L35" s="20"/>
      <c r="M35" s="20"/>
      <c r="N35" s="20"/>
      <c r="O35" s="20"/>
      <c r="P35" s="20"/>
      <c r="Q35" s="20"/>
      <c r="R35" s="20"/>
      <c r="S35" s="20"/>
    </row>
    <row r="36" spans="1:19" ht="15" x14ac:dyDescent="0.2">
      <c r="A36" s="88">
        <v>29</v>
      </c>
      <c r="B36" s="103"/>
      <c r="C36" s="103"/>
      <c r="D36" s="103"/>
      <c r="E36" s="103"/>
      <c r="F36" s="103"/>
      <c r="G36" s="102"/>
      <c r="H36" s="102"/>
      <c r="I36" s="102"/>
      <c r="J36" s="102"/>
      <c r="K36" s="102"/>
      <c r="L36" s="20"/>
      <c r="M36" s="20"/>
      <c r="N36" s="20"/>
      <c r="O36" s="20"/>
      <c r="P36" s="20"/>
      <c r="Q36" s="20"/>
      <c r="R36" s="20"/>
      <c r="S36" s="20"/>
    </row>
    <row r="37" spans="1:19" ht="15" customHeight="1" x14ac:dyDescent="0.2">
      <c r="A37" s="88">
        <v>30</v>
      </c>
      <c r="B37" s="103"/>
      <c r="C37" s="103"/>
      <c r="D37" s="103"/>
      <c r="E37" s="103"/>
      <c r="F37" s="103"/>
      <c r="G37" s="102"/>
      <c r="H37" s="102"/>
      <c r="I37" s="102"/>
      <c r="J37" s="102"/>
      <c r="K37" s="102"/>
      <c r="L37" s="35"/>
      <c r="M37" s="36"/>
      <c r="N37" s="36"/>
      <c r="O37" s="36"/>
      <c r="P37" s="36"/>
      <c r="Q37" s="36"/>
      <c r="R37" s="36"/>
      <c r="S37" s="36"/>
    </row>
    <row r="38" spans="1:19" ht="15" x14ac:dyDescent="0.2">
      <c r="A38" s="88">
        <v>31</v>
      </c>
      <c r="B38" s="103"/>
      <c r="C38" s="103"/>
      <c r="D38" s="103"/>
      <c r="E38" s="103"/>
      <c r="F38" s="103"/>
      <c r="G38" s="102"/>
      <c r="H38" s="102"/>
      <c r="I38" s="102"/>
      <c r="J38" s="102"/>
      <c r="K38" s="102"/>
      <c r="L38" s="37"/>
      <c r="M38" s="36"/>
      <c r="N38" s="36"/>
      <c r="O38" s="36"/>
      <c r="P38" s="36"/>
      <c r="Q38" s="36"/>
      <c r="R38" s="36"/>
      <c r="S38" s="36"/>
    </row>
    <row r="39" spans="1:19" ht="15" x14ac:dyDescent="0.2">
      <c r="A39" s="88">
        <v>32</v>
      </c>
      <c r="B39" s="103"/>
      <c r="C39" s="103"/>
      <c r="D39" s="103"/>
      <c r="E39" s="103"/>
      <c r="F39" s="103"/>
      <c r="G39" s="102"/>
      <c r="H39" s="102"/>
      <c r="I39" s="102"/>
      <c r="J39" s="102"/>
      <c r="K39" s="102"/>
      <c r="L39" s="37"/>
      <c r="M39" s="36"/>
      <c r="N39" s="36"/>
      <c r="O39" s="36"/>
      <c r="P39" s="36"/>
      <c r="Q39" s="36"/>
      <c r="R39" s="36"/>
      <c r="S39" s="36"/>
    </row>
    <row r="40" spans="1:19" ht="15" x14ac:dyDescent="0.2">
      <c r="A40" s="88">
        <v>33</v>
      </c>
      <c r="B40" s="103"/>
      <c r="C40" s="103"/>
      <c r="D40" s="103"/>
      <c r="E40" s="103"/>
      <c r="F40" s="103"/>
      <c r="G40" s="102"/>
      <c r="H40" s="102"/>
      <c r="I40" s="102"/>
      <c r="J40" s="102"/>
      <c r="K40" s="102"/>
      <c r="L40" s="134" t="s">
        <v>30</v>
      </c>
      <c r="M40" s="135"/>
      <c r="N40" s="135"/>
      <c r="O40" s="135"/>
      <c r="P40" s="135"/>
      <c r="Q40" s="135"/>
      <c r="R40" s="135"/>
      <c r="S40" s="135"/>
    </row>
    <row r="41" spans="1:19" ht="15" x14ac:dyDescent="0.2">
      <c r="A41" s="88">
        <v>34</v>
      </c>
      <c r="B41" s="103"/>
      <c r="C41" s="103"/>
      <c r="D41" s="103"/>
      <c r="E41" s="103"/>
      <c r="F41" s="103"/>
      <c r="G41" s="102"/>
      <c r="H41" s="102"/>
      <c r="I41" s="102"/>
      <c r="J41" s="102"/>
      <c r="K41" s="102"/>
      <c r="L41" s="38"/>
      <c r="M41" s="39"/>
      <c r="N41" s="39"/>
      <c r="O41" s="39"/>
      <c r="P41" s="39"/>
      <c r="Q41" s="39"/>
      <c r="R41" s="39"/>
      <c r="S41" s="39"/>
    </row>
    <row r="42" spans="1:19" ht="15" x14ac:dyDescent="0.2">
      <c r="A42" s="88">
        <v>35</v>
      </c>
      <c r="B42" s="103"/>
      <c r="C42" s="103"/>
      <c r="D42" s="103"/>
      <c r="E42" s="103"/>
      <c r="F42" s="103"/>
      <c r="G42" s="102"/>
      <c r="H42" s="102"/>
      <c r="I42" s="102"/>
      <c r="J42" s="102"/>
      <c r="K42" s="102"/>
      <c r="L42" s="38"/>
      <c r="M42" s="39"/>
      <c r="N42" s="39"/>
      <c r="O42" s="39"/>
      <c r="P42" s="39"/>
      <c r="Q42" s="39"/>
      <c r="R42" s="39"/>
      <c r="S42" s="39"/>
    </row>
    <row r="43" spans="1:19" ht="15" x14ac:dyDescent="0.2">
      <c r="A43" s="88">
        <v>36</v>
      </c>
      <c r="B43" s="103"/>
      <c r="C43" s="103"/>
      <c r="D43" s="103"/>
      <c r="E43" s="103"/>
      <c r="F43" s="103"/>
      <c r="G43" s="102"/>
      <c r="H43" s="102"/>
      <c r="I43" s="102"/>
      <c r="J43" s="102"/>
      <c r="K43" s="102"/>
      <c r="L43" s="38"/>
      <c r="M43" s="39"/>
      <c r="N43" s="39"/>
      <c r="O43" s="39"/>
      <c r="P43" s="39"/>
      <c r="Q43" s="39"/>
      <c r="R43" s="39"/>
      <c r="S43" s="39"/>
    </row>
    <row r="44" spans="1:19" x14ac:dyDescent="0.2">
      <c r="A44" s="88">
        <v>37</v>
      </c>
      <c r="B44" s="102"/>
      <c r="C44" s="102"/>
      <c r="D44" s="102"/>
      <c r="E44" s="104"/>
      <c r="F44" s="102"/>
      <c r="G44" s="102"/>
      <c r="H44" s="102"/>
      <c r="I44" s="102"/>
      <c r="J44" s="102"/>
      <c r="K44" s="102"/>
      <c r="L44" s="38"/>
      <c r="M44" s="39"/>
      <c r="N44" s="39"/>
      <c r="O44" s="39"/>
      <c r="P44" s="39"/>
      <c r="Q44" s="39"/>
      <c r="R44" s="39"/>
      <c r="S44" s="39"/>
    </row>
    <row r="45" spans="1:19" x14ac:dyDescent="0.2">
      <c r="A45" s="88">
        <v>38</v>
      </c>
      <c r="B45" s="102"/>
      <c r="C45" s="102"/>
      <c r="D45" s="102"/>
      <c r="E45" s="104"/>
      <c r="F45" s="102"/>
      <c r="G45" s="102"/>
      <c r="H45" s="102"/>
      <c r="I45" s="102"/>
      <c r="J45" s="102"/>
      <c r="K45" s="102"/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88">
        <v>39</v>
      </c>
      <c r="B46" s="102"/>
      <c r="C46" s="102"/>
      <c r="D46" s="102"/>
      <c r="E46" s="104"/>
      <c r="F46" s="102"/>
      <c r="G46" s="102"/>
      <c r="H46" s="102"/>
      <c r="I46" s="102"/>
      <c r="J46" s="102"/>
      <c r="K46" s="102"/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88">
        <v>40</v>
      </c>
      <c r="B47" s="102"/>
      <c r="C47" s="102"/>
      <c r="D47" s="102"/>
      <c r="E47" s="104"/>
      <c r="F47" s="102"/>
      <c r="G47" s="102"/>
      <c r="H47" s="102"/>
      <c r="I47" s="102"/>
      <c r="J47" s="102"/>
      <c r="K47" s="102"/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88">
        <v>41</v>
      </c>
      <c r="B48" s="102"/>
      <c r="C48" s="102"/>
      <c r="D48" s="102"/>
      <c r="E48" s="104"/>
      <c r="F48" s="102"/>
      <c r="G48" s="102"/>
      <c r="H48" s="102"/>
      <c r="I48" s="102"/>
      <c r="J48" s="102"/>
      <c r="K48" s="102"/>
      <c r="L48" s="20"/>
      <c r="M48" s="20"/>
      <c r="N48" s="20"/>
      <c r="O48" s="20"/>
      <c r="P48" s="20"/>
      <c r="Q48" s="20"/>
      <c r="R48" s="20"/>
      <c r="S48" s="20"/>
    </row>
    <row r="49" spans="1:32" x14ac:dyDescent="0.2">
      <c r="A49" s="88">
        <v>42</v>
      </c>
      <c r="B49" s="102"/>
      <c r="C49" s="102"/>
      <c r="D49" s="102"/>
      <c r="E49" s="104"/>
      <c r="F49" s="102"/>
      <c r="G49" s="102"/>
      <c r="H49" s="102"/>
      <c r="I49" s="102"/>
      <c r="J49" s="102"/>
      <c r="K49" s="102"/>
      <c r="L49" s="20"/>
      <c r="M49" s="20"/>
      <c r="N49" s="20"/>
      <c r="O49" s="20"/>
      <c r="P49" s="20"/>
      <c r="Q49" s="20"/>
      <c r="R49" s="20"/>
      <c r="S49" s="20"/>
    </row>
    <row r="50" spans="1:32" x14ac:dyDescent="0.2">
      <c r="A50" s="88">
        <v>43</v>
      </c>
      <c r="B50" s="102"/>
      <c r="C50" s="102"/>
      <c r="D50" s="102"/>
      <c r="E50" s="104"/>
      <c r="F50" s="102"/>
      <c r="G50" s="102"/>
      <c r="H50" s="102"/>
      <c r="I50" s="102"/>
      <c r="J50" s="102"/>
      <c r="K50" s="102"/>
      <c r="L50" s="20"/>
      <c r="M50" s="20"/>
      <c r="N50" s="20"/>
      <c r="O50" s="20"/>
      <c r="P50" s="20"/>
      <c r="Q50" s="20"/>
      <c r="R50" s="20"/>
      <c r="S50" s="20"/>
    </row>
    <row r="51" spans="1:32" x14ac:dyDescent="0.2">
      <c r="A51" s="88">
        <v>44</v>
      </c>
      <c r="B51" s="102"/>
      <c r="C51" s="102"/>
      <c r="D51" s="102"/>
      <c r="E51" s="104"/>
      <c r="F51" s="102"/>
      <c r="G51" s="102"/>
      <c r="H51" s="102"/>
      <c r="I51" s="102"/>
      <c r="J51" s="102"/>
      <c r="K51" s="102"/>
      <c r="L51" s="20"/>
      <c r="M51" s="20"/>
      <c r="N51" s="20"/>
      <c r="O51" s="20"/>
      <c r="P51" s="20"/>
      <c r="Q51" s="20"/>
      <c r="R51" s="20"/>
      <c r="S51" s="20"/>
    </row>
    <row r="52" spans="1:32" x14ac:dyDescent="0.2">
      <c r="A52" s="88">
        <v>45</v>
      </c>
      <c r="B52" s="102"/>
      <c r="C52" s="102"/>
      <c r="D52" s="102"/>
      <c r="E52" s="104"/>
      <c r="F52" s="102"/>
      <c r="G52" s="102"/>
      <c r="H52" s="102"/>
      <c r="I52" s="102"/>
      <c r="J52" s="102"/>
      <c r="K52" s="102"/>
      <c r="L52" s="20"/>
      <c r="M52" s="20"/>
      <c r="N52" s="20"/>
      <c r="O52" s="20"/>
      <c r="P52" s="20"/>
      <c r="Q52" s="20"/>
      <c r="R52" s="20"/>
      <c r="S52" s="20"/>
    </row>
    <row r="53" spans="1:32" x14ac:dyDescent="0.2">
      <c r="A53" s="88">
        <v>46</v>
      </c>
      <c r="B53" s="102"/>
      <c r="C53" s="102"/>
      <c r="D53" s="102"/>
      <c r="E53" s="104"/>
      <c r="F53" s="102"/>
      <c r="G53" s="102"/>
      <c r="H53" s="102"/>
      <c r="I53" s="102"/>
      <c r="J53" s="102"/>
      <c r="K53" s="102"/>
      <c r="L53" s="20"/>
      <c r="M53" s="20"/>
      <c r="N53" s="20"/>
      <c r="O53" s="20"/>
      <c r="P53" s="20"/>
      <c r="Q53" s="20"/>
      <c r="R53" s="20"/>
      <c r="S53" s="20"/>
    </row>
    <row r="54" spans="1:32" x14ac:dyDescent="0.2">
      <c r="A54" s="88">
        <v>47</v>
      </c>
      <c r="B54" s="102"/>
      <c r="C54" s="102"/>
      <c r="D54" s="102"/>
      <c r="E54" s="104"/>
      <c r="F54" s="102"/>
      <c r="G54" s="102"/>
      <c r="H54" s="102"/>
      <c r="I54" s="102"/>
      <c r="J54" s="102"/>
      <c r="K54" s="102"/>
      <c r="L54" s="20"/>
      <c r="M54" s="20"/>
      <c r="N54" s="20"/>
      <c r="O54" s="20"/>
      <c r="P54" s="20"/>
      <c r="Q54" s="20"/>
      <c r="R54" s="20"/>
      <c r="S54" s="20"/>
    </row>
    <row r="55" spans="1:32" x14ac:dyDescent="0.2">
      <c r="A55" s="88">
        <v>48</v>
      </c>
      <c r="B55" s="102"/>
      <c r="C55" s="102"/>
      <c r="D55" s="102"/>
      <c r="E55" s="104"/>
      <c r="F55" s="102"/>
      <c r="G55" s="102"/>
      <c r="H55" s="102"/>
      <c r="I55" s="102"/>
      <c r="J55" s="102"/>
      <c r="K55" s="102"/>
      <c r="L55" s="20"/>
      <c r="M55" s="20"/>
      <c r="N55" s="20"/>
      <c r="O55" s="20"/>
      <c r="P55" s="20"/>
      <c r="Q55" s="20"/>
      <c r="R55" s="20"/>
      <c r="S55" s="20"/>
    </row>
    <row r="56" spans="1:32" x14ac:dyDescent="0.2">
      <c r="A56" s="88">
        <v>49</v>
      </c>
      <c r="B56" s="102"/>
      <c r="C56" s="102"/>
      <c r="D56" s="102"/>
      <c r="E56" s="104"/>
      <c r="F56" s="102"/>
      <c r="G56" s="102"/>
      <c r="H56" s="102"/>
      <c r="I56" s="102"/>
      <c r="J56" s="102"/>
      <c r="K56" s="102"/>
      <c r="L56" s="20"/>
      <c r="M56" s="20"/>
      <c r="N56" s="20"/>
      <c r="O56" s="20"/>
      <c r="P56" s="20"/>
      <c r="Q56" s="20"/>
      <c r="R56" s="20"/>
      <c r="S56" s="20"/>
    </row>
    <row r="57" spans="1:32" ht="13.5" thickBot="1" x14ac:dyDescent="0.25">
      <c r="A57" s="95">
        <v>50</v>
      </c>
      <c r="B57" s="102"/>
      <c r="C57" s="102"/>
      <c r="D57" s="102"/>
      <c r="E57" s="104"/>
      <c r="F57" s="102"/>
      <c r="G57" s="102"/>
      <c r="H57" s="102"/>
      <c r="I57" s="102"/>
      <c r="J57" s="102"/>
      <c r="K57" s="102"/>
      <c r="L57" s="20"/>
      <c r="M57" s="20"/>
      <c r="N57" s="20"/>
      <c r="O57" s="20"/>
      <c r="P57" s="20"/>
      <c r="Q57" s="20"/>
      <c r="R57" s="20"/>
      <c r="S57" s="20"/>
    </row>
    <row r="58" spans="1:32" x14ac:dyDescent="0.2">
      <c r="A58" s="1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0"/>
      <c r="M58" s="22"/>
      <c r="N58" s="22"/>
      <c r="O58" s="22"/>
      <c r="P58" s="22"/>
      <c r="Q58" s="22"/>
      <c r="R58" s="22"/>
      <c r="S58" s="22"/>
    </row>
    <row r="59" spans="1:32" x14ac:dyDescent="0.2">
      <c r="A59" s="12"/>
      <c r="B59" s="23"/>
      <c r="C59" s="23"/>
      <c r="D59" s="23"/>
      <c r="E59" s="23"/>
      <c r="F59" s="23"/>
      <c r="G59" s="23"/>
      <c r="H59" s="21"/>
      <c r="I59" s="21"/>
      <c r="J59" s="21"/>
      <c r="K59" s="21"/>
      <c r="L59" s="20"/>
      <c r="M59" s="22"/>
      <c r="N59" s="22"/>
      <c r="O59" s="22"/>
      <c r="P59" s="22"/>
      <c r="Q59" s="22"/>
      <c r="R59" s="22"/>
      <c r="S59" s="22"/>
    </row>
    <row r="60" spans="1:32" x14ac:dyDescent="0.2">
      <c r="A60" s="12"/>
      <c r="B60" s="23"/>
      <c r="C60" s="23"/>
      <c r="D60" s="23"/>
      <c r="E60" s="23"/>
      <c r="F60" s="23"/>
      <c r="G60" s="23"/>
      <c r="H60" s="21"/>
      <c r="I60" s="21"/>
      <c r="J60" s="21"/>
      <c r="K60" s="21"/>
      <c r="L60" s="20"/>
      <c r="M60" s="22"/>
      <c r="N60" s="22"/>
      <c r="O60" s="22"/>
      <c r="P60" s="22"/>
      <c r="Q60" s="22"/>
      <c r="R60" s="22"/>
      <c r="S60" s="22"/>
    </row>
    <row r="61" spans="1:32" x14ac:dyDescent="0.2">
      <c r="A61" s="12"/>
      <c r="B61" s="145" t="s">
        <v>26</v>
      </c>
      <c r="C61" s="146"/>
      <c r="D61" s="146"/>
      <c r="E61" s="146"/>
      <c r="F61" s="146"/>
      <c r="G61" s="146"/>
      <c r="H61" s="146"/>
      <c r="I61" s="146"/>
      <c r="J61" s="146"/>
      <c r="K61" s="146"/>
      <c r="L61" s="20"/>
      <c r="M61" s="22"/>
      <c r="N61" s="22"/>
      <c r="O61" s="22"/>
      <c r="P61" s="22"/>
      <c r="Q61" s="22"/>
      <c r="R61" s="22"/>
      <c r="S61" s="22"/>
    </row>
    <row r="62" spans="1:32" x14ac:dyDescent="0.2">
      <c r="A62" s="12"/>
      <c r="B62" s="23"/>
      <c r="C62" s="23"/>
      <c r="D62" s="23"/>
      <c r="E62" s="23"/>
      <c r="F62" s="23"/>
      <c r="G62" s="23"/>
      <c r="H62" s="21"/>
      <c r="I62" s="21"/>
      <c r="J62" s="21"/>
      <c r="K62" s="21"/>
      <c r="L62" s="20"/>
      <c r="M62" s="22"/>
      <c r="N62" s="22"/>
      <c r="O62" s="22"/>
      <c r="P62" s="22"/>
      <c r="Q62" s="22"/>
      <c r="R62" s="22"/>
      <c r="S62" s="22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3.5" thickBot="1" x14ac:dyDescent="0.25">
      <c r="A63" s="24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8" t="s">
        <v>98</v>
      </c>
      <c r="L63" s="13"/>
      <c r="M63" s="22"/>
      <c r="N63" s="22"/>
      <c r="O63" s="22"/>
      <c r="P63" s="22"/>
      <c r="Q63" s="22"/>
      <c r="R63" s="22"/>
      <c r="S63" s="22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8"/>
    </row>
    <row r="64" spans="1:32" x14ac:dyDescent="0.2">
      <c r="A64" s="25">
        <v>1</v>
      </c>
      <c r="B64" s="21">
        <f t="shared" ref="B64:B73" si="0">IF((B8&lt;&gt;0)*ISNUMBER(B8),100*(B8/B8),"")</f>
        <v>100</v>
      </c>
      <c r="C64" s="21">
        <f t="shared" ref="C64:C73" si="1">IF((B8&lt;&gt;0)*ISNUMBER(C8),100*(C8/B8),"")</f>
        <v>100</v>
      </c>
      <c r="D64" s="21">
        <f t="shared" ref="D64:D73" si="2">IF((B8&lt;&gt;0)*ISNUMBER(D8),100*(D8/B8),"")</f>
        <v>99.612403100775182</v>
      </c>
      <c r="E64" s="21">
        <f t="shared" ref="E64:E73" si="3">IF((B8&lt;&gt;0)*ISNUMBER(E8),100*(E8/B8),"")</f>
        <v>100</v>
      </c>
      <c r="F64" s="21">
        <f t="shared" ref="F64:F73" si="4">IF((B8&lt;&gt;0)*ISNUMBER(F8),100*(F8/B8),"")</f>
        <v>98.837209302325562</v>
      </c>
      <c r="G64" s="21">
        <f t="shared" ref="G64:G73" si="5">IF((B8&lt;&gt;0)*ISNUMBER(G8),100*(G8/B8),"")</f>
        <v>101.16279069767442</v>
      </c>
      <c r="H64" s="21">
        <f t="shared" ref="H64:H73" si="6">IF((B8&lt;&gt;0)*ISNUMBER(H8),100*(H8/B8),"")</f>
        <v>102.32558139534885</v>
      </c>
      <c r="I64" s="21">
        <f t="shared" ref="I64:I73" si="7">IF((B8&lt;&gt;0)*ISNUMBER(I8),100*(I8/B8),"")</f>
        <v>102.71317829457365</v>
      </c>
      <c r="J64" s="21">
        <f>IF((B8&lt;&gt;0)*ISNUMBER(J8),100*(J8/C8),"")</f>
        <v>102.71317829457365</v>
      </c>
      <c r="K64" s="21">
        <f>IF((B8&lt;&gt;0)*ISNUMBER(K8),100*(B8/D8),"")</f>
        <v>100.38910505836576</v>
      </c>
      <c r="L64" s="19"/>
      <c r="M64" s="22"/>
      <c r="N64" s="22"/>
      <c r="O64" s="22"/>
      <c r="P64" s="22"/>
      <c r="Q64" s="22"/>
      <c r="R64" s="22"/>
      <c r="S64" s="22"/>
      <c r="U64" s="8"/>
      <c r="V64" s="8"/>
      <c r="W64" s="9"/>
      <c r="X64" s="9"/>
      <c r="Y64" s="9"/>
      <c r="Z64" s="9"/>
      <c r="AA64" s="9"/>
      <c r="AB64" s="9"/>
      <c r="AC64" s="9"/>
      <c r="AD64" s="9"/>
      <c r="AE64" s="9"/>
      <c r="AF64" s="8"/>
    </row>
    <row r="65" spans="1:32" x14ac:dyDescent="0.2">
      <c r="A65" s="26">
        <v>2</v>
      </c>
      <c r="B65" s="21">
        <f t="shared" si="0"/>
        <v>100</v>
      </c>
      <c r="C65" s="21">
        <f t="shared" si="1"/>
        <v>100</v>
      </c>
      <c r="D65" s="21">
        <f t="shared" si="2"/>
        <v>100</v>
      </c>
      <c r="E65" s="21">
        <f t="shared" si="3"/>
        <v>100.70422535211267</v>
      </c>
      <c r="F65" s="21">
        <f t="shared" si="4"/>
        <v>102.11267605633803</v>
      </c>
      <c r="G65" s="21">
        <f t="shared" si="5"/>
        <v>102.11267605633803</v>
      </c>
      <c r="H65" s="21">
        <f t="shared" si="6"/>
        <v>104.92957746478875</v>
      </c>
      <c r="I65" s="21">
        <f>IF((B9&lt;&gt;0)*ISNUMBER(I9),100*(I9/B9),"")</f>
        <v>106.33802816901409</v>
      </c>
      <c r="J65" s="21">
        <f t="shared" ref="J65:J72" si="8">IF((B9&lt;&gt;0)*ISNUMBER(J9),100*(J9/B9),"")</f>
        <v>105.63380281690142</v>
      </c>
      <c r="K65" s="21">
        <f t="shared" ref="K65:K72" si="9">IF((B9&lt;&gt;0)*ISNUMBER(K9),100*(K9/B9),"")</f>
        <v>104.22535211267605</v>
      </c>
      <c r="L65" s="19"/>
      <c r="M65" s="22"/>
      <c r="N65" s="22"/>
      <c r="O65" s="22"/>
      <c r="P65" s="22"/>
      <c r="Q65" s="22"/>
      <c r="R65" s="22"/>
      <c r="S65" s="22"/>
      <c r="U65" s="8"/>
      <c r="V65" s="8"/>
      <c r="W65" s="9"/>
      <c r="X65" s="9"/>
      <c r="Y65" s="9"/>
      <c r="Z65" s="9"/>
      <c r="AA65" s="9"/>
      <c r="AB65" s="9"/>
      <c r="AC65" s="9"/>
      <c r="AD65" s="9"/>
      <c r="AE65" s="9"/>
      <c r="AF65" s="8"/>
    </row>
    <row r="66" spans="1:32" x14ac:dyDescent="0.2">
      <c r="A66" s="26">
        <v>3</v>
      </c>
      <c r="B66" s="21">
        <f t="shared" si="0"/>
        <v>100</v>
      </c>
      <c r="C66" s="21">
        <f t="shared" si="1"/>
        <v>100.49019607843137</v>
      </c>
      <c r="D66" s="21">
        <f t="shared" si="2"/>
        <v>99.019607843137265</v>
      </c>
      <c r="E66" s="21">
        <f t="shared" si="3"/>
        <v>100.98039215686273</v>
      </c>
      <c r="F66" s="21">
        <f t="shared" si="4"/>
        <v>101.96078431372548</v>
      </c>
      <c r="G66" s="21">
        <f t="shared" si="5"/>
        <v>101.96078431372548</v>
      </c>
      <c r="H66" s="21">
        <f t="shared" si="6"/>
        <v>106.37254901960785</v>
      </c>
      <c r="I66" s="21">
        <f t="shared" si="7"/>
        <v>105.3921568627451</v>
      </c>
      <c r="J66" s="21">
        <f t="shared" si="8"/>
        <v>105.88235294117648</v>
      </c>
      <c r="K66" s="21">
        <f t="shared" si="9"/>
        <v>104.90196078431373</v>
      </c>
      <c r="L66" s="19"/>
      <c r="M66" s="22"/>
      <c r="N66" s="22"/>
      <c r="O66" s="22"/>
      <c r="P66" s="22"/>
      <c r="Q66" s="22"/>
      <c r="R66" s="22"/>
      <c r="S66" s="22"/>
      <c r="U66" s="8"/>
      <c r="V66" s="8"/>
      <c r="W66" s="9"/>
      <c r="X66" s="9"/>
      <c r="Y66" s="9"/>
      <c r="Z66" s="9"/>
      <c r="AA66" s="9"/>
      <c r="AB66" s="9"/>
      <c r="AC66" s="9"/>
      <c r="AD66" s="9"/>
      <c r="AE66" s="9"/>
      <c r="AF66" s="8"/>
    </row>
    <row r="67" spans="1:32" x14ac:dyDescent="0.2">
      <c r="A67" s="26">
        <v>4</v>
      </c>
      <c r="B67" s="21">
        <f t="shared" si="0"/>
        <v>100</v>
      </c>
      <c r="C67" s="21">
        <f t="shared" si="1"/>
        <v>102.08333333333333</v>
      </c>
      <c r="D67" s="21">
        <f t="shared" si="2"/>
        <v>103.125</v>
      </c>
      <c r="E67" s="21">
        <f t="shared" si="3"/>
        <v>107.29166666666667</v>
      </c>
      <c r="F67" s="21">
        <f t="shared" si="4"/>
        <v>109.375</v>
      </c>
      <c r="G67" s="21">
        <f t="shared" si="5"/>
        <v>108.33333333333334</v>
      </c>
      <c r="H67" s="21">
        <f t="shared" si="6"/>
        <v>110.41666666666667</v>
      </c>
      <c r="I67" s="21">
        <f t="shared" si="7"/>
        <v>105.20833333333334</v>
      </c>
      <c r="J67" s="21">
        <f t="shared" si="8"/>
        <v>101.04166666666667</v>
      </c>
      <c r="K67" s="21">
        <f t="shared" si="9"/>
        <v>92.708333333333343</v>
      </c>
      <c r="L67" s="19"/>
      <c r="M67" s="22"/>
      <c r="N67" s="22"/>
      <c r="O67" s="22"/>
      <c r="P67" s="22"/>
      <c r="Q67" s="22"/>
      <c r="R67" s="22"/>
      <c r="S67" s="22"/>
      <c r="U67" s="8"/>
      <c r="V67" s="8"/>
      <c r="W67" s="9"/>
      <c r="X67" s="9"/>
      <c r="Y67" s="9"/>
      <c r="Z67" s="9"/>
      <c r="AA67" s="9"/>
      <c r="AB67" s="9"/>
      <c r="AC67" s="9"/>
      <c r="AD67" s="9"/>
      <c r="AE67" s="9"/>
      <c r="AF67" s="8"/>
    </row>
    <row r="68" spans="1:32" x14ac:dyDescent="0.2">
      <c r="A68" s="26">
        <v>5</v>
      </c>
      <c r="B68" s="21">
        <f t="shared" si="0"/>
        <v>100</v>
      </c>
      <c r="C68" s="21">
        <f t="shared" si="1"/>
        <v>98.543689320388339</v>
      </c>
      <c r="D68" s="21">
        <f t="shared" si="2"/>
        <v>95.145631067961162</v>
      </c>
      <c r="E68" s="21">
        <f t="shared" si="3"/>
        <v>99.029126213592235</v>
      </c>
      <c r="F68" s="21">
        <f t="shared" si="4"/>
        <v>98.05825242718447</v>
      </c>
      <c r="G68" s="21">
        <f t="shared" si="5"/>
        <v>98.05825242718447</v>
      </c>
      <c r="H68" s="21">
        <f t="shared" si="6"/>
        <v>100</v>
      </c>
      <c r="I68" s="21">
        <f t="shared" si="7"/>
        <v>100.97087378640776</v>
      </c>
      <c r="J68" s="21">
        <f t="shared" si="8"/>
        <v>101.45631067961165</v>
      </c>
      <c r="K68" s="21">
        <f t="shared" si="9"/>
        <v>102.42718446601941</v>
      </c>
      <c r="L68" s="19"/>
      <c r="M68" s="12"/>
      <c r="N68" s="12"/>
      <c r="O68" s="12"/>
      <c r="P68" s="12"/>
      <c r="Q68" s="12"/>
      <c r="R68" s="12"/>
      <c r="S68" s="12"/>
      <c r="U68" s="8"/>
      <c r="V68" s="8"/>
      <c r="W68" s="9"/>
      <c r="X68" s="9"/>
      <c r="Y68" s="9"/>
      <c r="Z68" s="9"/>
      <c r="AA68" s="9"/>
      <c r="AB68" s="9"/>
      <c r="AC68" s="9"/>
      <c r="AD68" s="9"/>
      <c r="AE68" s="9"/>
      <c r="AF68" s="8"/>
    </row>
    <row r="69" spans="1:32" x14ac:dyDescent="0.2">
      <c r="A69" s="26">
        <v>6</v>
      </c>
      <c r="B69" s="21">
        <f t="shared" si="0"/>
        <v>100</v>
      </c>
      <c r="C69" s="21">
        <f t="shared" si="1"/>
        <v>98.984771573604064</v>
      </c>
      <c r="D69" s="21">
        <f t="shared" si="2"/>
        <v>97.969543147208114</v>
      </c>
      <c r="E69" s="21">
        <f t="shared" si="3"/>
        <v>96.954314720812178</v>
      </c>
      <c r="F69" s="21">
        <f t="shared" si="4"/>
        <v>96.44670050761421</v>
      </c>
      <c r="G69" s="21">
        <f t="shared" si="5"/>
        <v>97.461928934010146</v>
      </c>
      <c r="H69" s="21">
        <f t="shared" si="6"/>
        <v>98.477157360406082</v>
      </c>
      <c r="I69" s="21">
        <f t="shared" si="7"/>
        <v>97.969543147208114</v>
      </c>
      <c r="J69" s="21">
        <f t="shared" si="8"/>
        <v>97.969543147208114</v>
      </c>
      <c r="K69" s="21">
        <f t="shared" si="9"/>
        <v>97.969543147208114</v>
      </c>
      <c r="L69" s="19"/>
      <c r="M69" s="12"/>
      <c r="N69" s="12"/>
      <c r="O69" s="12"/>
      <c r="P69" s="12"/>
      <c r="Q69" s="12"/>
      <c r="R69" s="12"/>
      <c r="S69" s="12"/>
      <c r="U69" s="8"/>
      <c r="V69" s="8"/>
      <c r="W69" s="9"/>
      <c r="X69" s="9"/>
      <c r="Y69" s="9"/>
      <c r="Z69" s="9"/>
      <c r="AA69" s="9"/>
      <c r="AB69" s="9"/>
      <c r="AC69" s="9"/>
      <c r="AD69" s="9"/>
      <c r="AE69" s="9"/>
      <c r="AF69" s="8"/>
    </row>
    <row r="70" spans="1:32" x14ac:dyDescent="0.2">
      <c r="A70" s="26">
        <v>7</v>
      </c>
      <c r="B70" s="21">
        <f t="shared" si="0"/>
        <v>100</v>
      </c>
      <c r="C70" s="21">
        <f t="shared" si="1"/>
        <v>99.473684210526315</v>
      </c>
      <c r="D70" s="21">
        <f t="shared" si="2"/>
        <v>100</v>
      </c>
      <c r="E70" s="21">
        <f t="shared" si="3"/>
        <v>105.26315789473684</v>
      </c>
      <c r="F70" s="21">
        <f t="shared" si="4"/>
        <v>104.21052631578948</v>
      </c>
      <c r="G70" s="21">
        <f t="shared" si="5"/>
        <v>106.31578947368421</v>
      </c>
      <c r="H70" s="21">
        <f t="shared" si="6"/>
        <v>108.42105263157895</v>
      </c>
      <c r="I70" s="21">
        <f t="shared" si="7"/>
        <v>110.5263157894737</v>
      </c>
      <c r="J70" s="21">
        <f t="shared" si="8"/>
        <v>110.5263157894737</v>
      </c>
      <c r="K70" s="21">
        <f t="shared" si="9"/>
        <v>109.47368421052633</v>
      </c>
      <c r="L70" s="19"/>
      <c r="M70" s="12"/>
      <c r="N70" s="12"/>
      <c r="O70" s="12"/>
      <c r="P70" s="12"/>
      <c r="Q70" s="12"/>
      <c r="R70" s="12"/>
      <c r="S70" s="12"/>
      <c r="U70" s="8"/>
      <c r="V70" s="8"/>
      <c r="W70" s="9"/>
      <c r="X70" s="9"/>
      <c r="Y70" s="9"/>
      <c r="Z70" s="9"/>
      <c r="AA70" s="9"/>
      <c r="AB70" s="9"/>
      <c r="AC70" s="9"/>
      <c r="AD70" s="9"/>
      <c r="AE70" s="9"/>
      <c r="AF70" s="8"/>
    </row>
    <row r="71" spans="1:32" x14ac:dyDescent="0.2">
      <c r="A71" s="26">
        <v>8</v>
      </c>
      <c r="B71" s="21">
        <f t="shared" si="0"/>
        <v>100</v>
      </c>
      <c r="C71" s="21">
        <f t="shared" si="1"/>
        <v>98.305084745762699</v>
      </c>
      <c r="D71" s="21">
        <f t="shared" si="2"/>
        <v>99.435028248587571</v>
      </c>
      <c r="E71" s="21">
        <f t="shared" si="3"/>
        <v>99.435028248587571</v>
      </c>
      <c r="F71" s="21">
        <f t="shared" si="4"/>
        <v>101.12994350282487</v>
      </c>
      <c r="G71" s="21">
        <f t="shared" si="5"/>
        <v>98.870056497175142</v>
      </c>
      <c r="H71" s="21">
        <f t="shared" si="6"/>
        <v>102.82485875706216</v>
      </c>
      <c r="I71" s="21">
        <f t="shared" si="7"/>
        <v>102.25988700564972</v>
      </c>
      <c r="J71" s="21">
        <f t="shared" si="8"/>
        <v>104.51977401129943</v>
      </c>
      <c r="K71" s="21">
        <f t="shared" si="9"/>
        <v>100.56497175141243</v>
      </c>
      <c r="L71" s="19"/>
      <c r="M71" s="12"/>
      <c r="N71" s="12"/>
      <c r="O71" s="12"/>
      <c r="P71" s="12"/>
      <c r="Q71" s="12"/>
      <c r="R71" s="12"/>
      <c r="S71" s="12"/>
      <c r="U71" s="8"/>
      <c r="V71" s="8"/>
      <c r="W71" s="9"/>
      <c r="X71" s="9"/>
      <c r="Y71" s="9"/>
      <c r="Z71" s="9"/>
      <c r="AA71" s="9"/>
      <c r="AB71" s="9"/>
      <c r="AC71" s="9"/>
      <c r="AD71" s="9"/>
      <c r="AE71" s="9"/>
      <c r="AF71" s="8"/>
    </row>
    <row r="72" spans="1:32" x14ac:dyDescent="0.2">
      <c r="A72" s="26">
        <v>9</v>
      </c>
      <c r="B72" s="21">
        <f t="shared" si="0"/>
        <v>100</v>
      </c>
      <c r="C72" s="21">
        <f t="shared" si="1"/>
        <v>100.99009900990099</v>
      </c>
      <c r="D72" s="21">
        <f t="shared" si="2"/>
        <v>100.99009900990099</v>
      </c>
      <c r="E72" s="21">
        <f t="shared" si="3"/>
        <v>104.95049504950495</v>
      </c>
      <c r="F72" s="21">
        <f t="shared" si="4"/>
        <v>105.94059405940595</v>
      </c>
      <c r="G72" s="21">
        <f t="shared" si="5"/>
        <v>105.94059405940595</v>
      </c>
      <c r="H72" s="21">
        <f t="shared" si="6"/>
        <v>107.92079207920793</v>
      </c>
      <c r="I72" s="21">
        <f t="shared" si="7"/>
        <v>105.94059405940595</v>
      </c>
      <c r="J72" s="21">
        <f t="shared" si="8"/>
        <v>104.95049504950495</v>
      </c>
      <c r="K72" s="21">
        <f t="shared" si="9"/>
        <v>102.97029702970298</v>
      </c>
      <c r="L72" s="19"/>
      <c r="M72" s="12"/>
      <c r="N72" s="12"/>
      <c r="O72" s="12"/>
      <c r="P72" s="12"/>
      <c r="Q72" s="12"/>
      <c r="R72" s="12"/>
      <c r="S72" s="12"/>
      <c r="U72" s="8"/>
      <c r="V72" s="8"/>
      <c r="W72" s="9"/>
      <c r="X72" s="9"/>
      <c r="Y72" s="9"/>
      <c r="Z72" s="9"/>
      <c r="AA72" s="9"/>
      <c r="AB72" s="9"/>
      <c r="AC72" s="9"/>
      <c r="AD72" s="9"/>
      <c r="AE72" s="9"/>
      <c r="AF72" s="8"/>
    </row>
    <row r="73" spans="1:32" x14ac:dyDescent="0.2">
      <c r="A73" s="26">
        <v>10</v>
      </c>
      <c r="B73" s="21">
        <f t="shared" si="0"/>
        <v>100</v>
      </c>
      <c r="C73" s="21">
        <f t="shared" si="1"/>
        <v>101.35135135135135</v>
      </c>
      <c r="D73" s="21">
        <f t="shared" si="2"/>
        <v>100.67567567567568</v>
      </c>
      <c r="E73" s="21">
        <f t="shared" si="3"/>
        <v>102.02702702702705</v>
      </c>
      <c r="F73" s="21">
        <f t="shared" si="4"/>
        <v>104.05405405405406</v>
      </c>
      <c r="G73" s="21">
        <f t="shared" si="5"/>
        <v>103.37837837837837</v>
      </c>
      <c r="H73" s="21">
        <f t="shared" si="6"/>
        <v>105.40540540540542</v>
      </c>
      <c r="I73" s="21">
        <f t="shared" si="7"/>
        <v>111.48648648648648</v>
      </c>
      <c r="J73" s="21">
        <f t="shared" ref="J73:J75" si="10">IF((B17&lt;&gt;0)*ISNUMBER(J17),100*(J17/B17),"")</f>
        <v>104.72972972972974</v>
      </c>
      <c r="K73" s="21">
        <f t="shared" ref="K73:K75" si="11">IF((B17&lt;&gt;0)*ISNUMBER(K17),100*(K17/B17),"")</f>
        <v>102.02702702702705</v>
      </c>
      <c r="L73" s="19"/>
      <c r="M73" s="12"/>
      <c r="N73" s="12"/>
      <c r="O73" s="12"/>
      <c r="P73" s="12"/>
      <c r="Q73" s="12"/>
      <c r="R73" s="12"/>
      <c r="S73" s="12"/>
      <c r="U73" s="8"/>
      <c r="V73" s="8"/>
      <c r="W73" s="9"/>
      <c r="X73" s="9"/>
      <c r="Y73" s="9"/>
      <c r="Z73" s="9"/>
      <c r="AA73" s="9"/>
      <c r="AB73" s="9"/>
      <c r="AC73" s="9"/>
      <c r="AD73" s="9"/>
      <c r="AE73" s="9"/>
      <c r="AF73" s="8"/>
    </row>
    <row r="74" spans="1:32" x14ac:dyDescent="0.2">
      <c r="A74" s="26">
        <v>11</v>
      </c>
      <c r="B74" s="21">
        <f t="shared" ref="B74:B75" si="12">IF((B18&lt;&gt;0)*ISNUMBER(B18),100*(B18/B18),"")</f>
        <v>100</v>
      </c>
      <c r="C74" s="21">
        <f t="shared" ref="C74:C75" si="13">IF((B18&lt;&gt;0)*ISNUMBER(C18),100*(C18/B18),"")</f>
        <v>101.94174757281553</v>
      </c>
      <c r="D74" s="21">
        <f t="shared" ref="D74:D75" si="14">IF((B18&lt;&gt;0)*ISNUMBER(D18),100*(D18/B18),"")</f>
        <v>101.94174757281553</v>
      </c>
      <c r="E74" s="21">
        <f t="shared" ref="E74:E75" si="15">IF((B18&lt;&gt;0)*ISNUMBER(E18),100*(E18/B18),"")</f>
        <v>102.91262135922329</v>
      </c>
      <c r="F74" s="21">
        <f t="shared" ref="F74:F75" si="16">IF((B18&lt;&gt;0)*ISNUMBER(F18),100*(F18/B18),"")</f>
        <v>101.94174757281553</v>
      </c>
      <c r="G74" s="21">
        <f t="shared" ref="G74:G75" si="17">IF((B18&lt;&gt;0)*ISNUMBER(G18),100*(G18/B18),"")</f>
        <v>101.94174757281553</v>
      </c>
      <c r="H74" s="21">
        <f t="shared" ref="H74:H75" si="18">IF((B18&lt;&gt;0)*ISNUMBER(H18),100*(H18/B18),"")</f>
        <v>101.94174757281553</v>
      </c>
      <c r="I74" s="21">
        <f t="shared" ref="I74:I75" si="19">IF((B18&lt;&gt;0)*ISNUMBER(I18),100*(I18/B18),"")</f>
        <v>100.97087378640776</v>
      </c>
      <c r="J74" s="21">
        <f t="shared" si="10"/>
        <v>103.88349514563106</v>
      </c>
      <c r="K74" s="21">
        <f t="shared" si="11"/>
        <v>104.85436893203884</v>
      </c>
      <c r="L74" s="19"/>
      <c r="M74" s="12"/>
      <c r="N74" s="12"/>
      <c r="O74" s="12"/>
      <c r="P74" s="12"/>
      <c r="Q74" s="12"/>
      <c r="R74" s="12"/>
      <c r="S74" s="12"/>
      <c r="U74" s="8"/>
      <c r="V74" s="8"/>
      <c r="W74" s="9"/>
      <c r="X74" s="9"/>
      <c r="Y74" s="9"/>
      <c r="Z74" s="9"/>
      <c r="AA74" s="9"/>
      <c r="AB74" s="9"/>
      <c r="AC74" s="9"/>
      <c r="AD74" s="9"/>
      <c r="AE74" s="9"/>
      <c r="AF74" s="8"/>
    </row>
    <row r="75" spans="1:32" x14ac:dyDescent="0.2">
      <c r="A75" s="26">
        <v>12</v>
      </c>
      <c r="B75" s="21">
        <f t="shared" si="12"/>
        <v>100</v>
      </c>
      <c r="C75" s="21">
        <f t="shared" si="13"/>
        <v>101.71428571428571</v>
      </c>
      <c r="D75" s="21">
        <f t="shared" si="14"/>
        <v>101.14285714285714</v>
      </c>
      <c r="E75" s="21">
        <f t="shared" si="15"/>
        <v>101.71428571428571</v>
      </c>
      <c r="F75" s="21">
        <f t="shared" si="16"/>
        <v>101.71428571428571</v>
      </c>
      <c r="G75" s="21">
        <f t="shared" si="17"/>
        <v>102.28571428571429</v>
      </c>
      <c r="H75" s="21">
        <f t="shared" si="18"/>
        <v>104</v>
      </c>
      <c r="I75" s="21">
        <f t="shared" si="19"/>
        <v>105.14285714285714</v>
      </c>
      <c r="J75" s="21">
        <f t="shared" si="10"/>
        <v>106.28571428571429</v>
      </c>
      <c r="K75" s="21">
        <f t="shared" si="11"/>
        <v>102.85714285714288</v>
      </c>
      <c r="L75" s="19"/>
      <c r="M75" s="12"/>
      <c r="N75" s="12"/>
      <c r="O75" s="12"/>
      <c r="P75" s="12"/>
      <c r="Q75" s="12"/>
      <c r="R75" s="12"/>
      <c r="S75" s="12"/>
      <c r="U75" s="8"/>
      <c r="V75" s="8"/>
      <c r="W75" s="9"/>
      <c r="X75" s="9"/>
      <c r="Y75" s="9"/>
      <c r="Z75" s="9"/>
      <c r="AA75" s="9"/>
      <c r="AB75" s="9"/>
      <c r="AC75" s="9"/>
      <c r="AD75" s="9"/>
      <c r="AE75" s="9"/>
      <c r="AF75" s="8"/>
    </row>
    <row r="76" spans="1:32" x14ac:dyDescent="0.2">
      <c r="A76" s="26">
        <v>13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19"/>
      <c r="M76" s="12"/>
      <c r="N76" s="12"/>
      <c r="O76" s="12"/>
      <c r="P76" s="12"/>
      <c r="Q76" s="12"/>
      <c r="R76" s="12"/>
      <c r="S76" s="12"/>
      <c r="U76" s="8"/>
      <c r="V76" s="8"/>
      <c r="W76" s="9"/>
      <c r="X76" s="9"/>
      <c r="Y76" s="9"/>
      <c r="Z76" s="9"/>
      <c r="AA76" s="9"/>
      <c r="AB76" s="9"/>
      <c r="AC76" s="9"/>
      <c r="AD76" s="9"/>
      <c r="AE76" s="9"/>
      <c r="AF76" s="8"/>
    </row>
    <row r="77" spans="1:32" x14ac:dyDescent="0.2">
      <c r="A77" s="26">
        <v>14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19"/>
      <c r="M77" s="12"/>
      <c r="N77" s="12"/>
      <c r="O77" s="12"/>
      <c r="P77" s="12"/>
      <c r="Q77" s="12"/>
      <c r="R77" s="12"/>
      <c r="S77" s="12"/>
      <c r="U77" s="8"/>
      <c r="V77" s="8"/>
      <c r="W77" s="9"/>
      <c r="X77" s="9"/>
      <c r="Y77" s="9"/>
      <c r="Z77" s="9"/>
      <c r="AA77" s="9"/>
      <c r="AB77" s="9"/>
      <c r="AC77" s="9"/>
      <c r="AD77" s="9"/>
      <c r="AE77" s="9"/>
      <c r="AF77" s="8"/>
    </row>
    <row r="78" spans="1:32" x14ac:dyDescent="0.2">
      <c r="A78" s="26">
        <v>15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19"/>
      <c r="M78" s="12"/>
      <c r="N78" s="12"/>
      <c r="O78" s="12"/>
      <c r="P78" s="12"/>
      <c r="Q78" s="12"/>
      <c r="R78" s="12"/>
      <c r="S78" s="12"/>
      <c r="U78" s="8"/>
      <c r="V78" s="8"/>
      <c r="W78" s="9"/>
      <c r="X78" s="9"/>
      <c r="Y78" s="9"/>
      <c r="Z78" s="9"/>
      <c r="AA78" s="9"/>
      <c r="AB78" s="9"/>
      <c r="AC78" s="9"/>
      <c r="AD78" s="9"/>
      <c r="AE78" s="9"/>
      <c r="AF78" s="8"/>
    </row>
    <row r="79" spans="1:32" x14ac:dyDescent="0.2">
      <c r="A79" s="26">
        <v>16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19"/>
      <c r="M79" s="12"/>
      <c r="N79" s="12"/>
      <c r="O79" s="12"/>
      <c r="P79" s="12"/>
      <c r="Q79" s="12"/>
      <c r="R79" s="12"/>
      <c r="S79" s="12"/>
      <c r="U79" s="8"/>
      <c r="V79" s="8"/>
      <c r="W79" s="9"/>
      <c r="X79" s="9"/>
      <c r="Y79" s="9"/>
      <c r="Z79" s="9"/>
      <c r="AA79" s="9"/>
      <c r="AB79" s="9"/>
      <c r="AC79" s="9"/>
      <c r="AD79" s="9"/>
      <c r="AE79" s="9"/>
      <c r="AF79" s="8"/>
    </row>
    <row r="80" spans="1:32" x14ac:dyDescent="0.2">
      <c r="A80" s="26">
        <v>17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9"/>
      <c r="M80" s="12"/>
      <c r="N80" s="12"/>
      <c r="O80" s="12"/>
      <c r="P80" s="12"/>
      <c r="Q80" s="12"/>
      <c r="R80" s="12"/>
      <c r="S80" s="12"/>
      <c r="U80" s="8"/>
      <c r="V80" s="8"/>
      <c r="W80" s="9"/>
      <c r="X80" s="9"/>
      <c r="Y80" s="9"/>
      <c r="Z80" s="9"/>
      <c r="AA80" s="9"/>
      <c r="AB80" s="9"/>
      <c r="AC80" s="9"/>
      <c r="AD80" s="9"/>
      <c r="AE80" s="9"/>
      <c r="AF80" s="8"/>
    </row>
    <row r="81" spans="1:32" x14ac:dyDescent="0.2">
      <c r="A81" s="26">
        <v>18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19"/>
      <c r="M81" s="12"/>
      <c r="N81" s="12"/>
      <c r="O81" s="12"/>
      <c r="P81" s="12"/>
      <c r="Q81" s="12"/>
      <c r="R81" s="12"/>
      <c r="S81" s="12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8"/>
    </row>
    <row r="82" spans="1:32" x14ac:dyDescent="0.2">
      <c r="A82" s="26">
        <v>19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19"/>
      <c r="M82" s="12"/>
      <c r="N82" s="12"/>
      <c r="O82" s="12"/>
      <c r="P82" s="12"/>
      <c r="Q82" s="12"/>
      <c r="R82" s="12"/>
      <c r="S82" s="12"/>
      <c r="U82" s="8"/>
      <c r="V82" s="8"/>
      <c r="W82" s="9"/>
      <c r="X82" s="9"/>
      <c r="Y82" s="9"/>
      <c r="Z82" s="9"/>
      <c r="AA82" s="9"/>
      <c r="AB82" s="9"/>
      <c r="AC82" s="9"/>
      <c r="AD82" s="9"/>
      <c r="AE82" s="9"/>
      <c r="AF82" s="8"/>
    </row>
    <row r="83" spans="1:32" x14ac:dyDescent="0.2">
      <c r="A83" s="26">
        <v>20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19"/>
      <c r="M83" s="12"/>
      <c r="N83" s="12"/>
      <c r="O83" s="12"/>
      <c r="P83" s="12"/>
      <c r="Q83" s="12"/>
      <c r="R83" s="12"/>
      <c r="S83" s="12"/>
      <c r="U83" s="8"/>
      <c r="V83" s="8"/>
      <c r="W83" s="9"/>
      <c r="X83" s="9"/>
      <c r="Y83" s="9"/>
      <c r="Z83" s="9"/>
      <c r="AA83" s="9"/>
      <c r="AB83" s="9"/>
      <c r="AC83" s="9"/>
      <c r="AD83" s="9"/>
      <c r="AE83" s="9"/>
      <c r="AF83" s="8"/>
    </row>
    <row r="84" spans="1:32" x14ac:dyDescent="0.2">
      <c r="A84" s="26">
        <v>21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19"/>
      <c r="M84" s="12"/>
      <c r="N84" s="12"/>
      <c r="O84" s="12"/>
      <c r="P84" s="12"/>
      <c r="Q84" s="12"/>
      <c r="R84" s="12"/>
      <c r="S84" s="12"/>
      <c r="U84" s="8"/>
      <c r="V84" s="8"/>
      <c r="W84" s="9"/>
      <c r="X84" s="9"/>
      <c r="Y84" s="9"/>
      <c r="Z84" s="9"/>
      <c r="AA84" s="9"/>
      <c r="AB84" s="9"/>
      <c r="AC84" s="9"/>
      <c r="AD84" s="9"/>
      <c r="AE84" s="9"/>
      <c r="AF84" s="8"/>
    </row>
    <row r="85" spans="1:32" x14ac:dyDescent="0.2">
      <c r="A85" s="26">
        <v>22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19"/>
      <c r="M85" s="12"/>
      <c r="N85" s="12"/>
      <c r="O85" s="12"/>
      <c r="P85" s="12"/>
      <c r="Q85" s="12"/>
      <c r="R85" s="12"/>
      <c r="S85" s="12"/>
      <c r="U85" s="8"/>
      <c r="V85" s="8"/>
      <c r="W85" s="9"/>
      <c r="X85" s="9"/>
      <c r="Y85" s="9"/>
      <c r="Z85" s="9"/>
      <c r="AA85" s="9"/>
      <c r="AB85" s="9"/>
      <c r="AC85" s="9"/>
      <c r="AD85" s="9"/>
      <c r="AE85" s="9"/>
      <c r="AF85" s="8"/>
    </row>
    <row r="86" spans="1:32" x14ac:dyDescent="0.2">
      <c r="A86" s="26">
        <v>23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19"/>
      <c r="M86" s="12"/>
      <c r="N86" s="12"/>
      <c r="O86" s="12"/>
      <c r="P86" s="12"/>
      <c r="Q86" s="12"/>
      <c r="R86" s="12"/>
      <c r="S86" s="12"/>
      <c r="U86" s="8"/>
      <c r="V86" s="8"/>
      <c r="W86" s="9"/>
      <c r="X86" s="9"/>
      <c r="Y86" s="9"/>
      <c r="Z86" s="9"/>
      <c r="AA86" s="9"/>
      <c r="AB86" s="9"/>
      <c r="AC86" s="9"/>
      <c r="AD86" s="9"/>
      <c r="AE86" s="9"/>
      <c r="AF86" s="8"/>
    </row>
    <row r="87" spans="1:32" x14ac:dyDescent="0.2">
      <c r="A87" s="26">
        <v>24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19"/>
      <c r="M87" s="12"/>
      <c r="N87" s="12"/>
      <c r="O87" s="12"/>
      <c r="P87" s="12"/>
      <c r="Q87" s="12"/>
      <c r="R87" s="12"/>
      <c r="S87" s="12"/>
      <c r="U87" s="8"/>
      <c r="V87" s="8"/>
      <c r="W87" s="9"/>
      <c r="X87" s="9"/>
      <c r="Y87" s="9"/>
      <c r="Z87" s="9"/>
      <c r="AA87" s="9"/>
      <c r="AB87" s="9"/>
      <c r="AC87" s="9"/>
      <c r="AD87" s="9"/>
      <c r="AE87" s="9"/>
      <c r="AF87" s="8"/>
    </row>
    <row r="88" spans="1:32" x14ac:dyDescent="0.2">
      <c r="A88" s="26">
        <v>25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19"/>
      <c r="M88" s="12"/>
      <c r="N88" s="12"/>
      <c r="O88" s="12"/>
      <c r="P88" s="12"/>
      <c r="Q88" s="12"/>
      <c r="R88" s="12"/>
      <c r="S88" s="12"/>
      <c r="U88" s="8"/>
      <c r="V88" s="8"/>
      <c r="W88" s="9"/>
      <c r="X88" s="9"/>
      <c r="Y88" s="9"/>
      <c r="Z88" s="9"/>
      <c r="AA88" s="9"/>
      <c r="AB88" s="9"/>
      <c r="AC88" s="9"/>
      <c r="AD88" s="9"/>
      <c r="AE88" s="9"/>
      <c r="AF88" s="8"/>
    </row>
    <row r="89" spans="1:32" x14ac:dyDescent="0.2">
      <c r="A89" s="26">
        <v>26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19"/>
      <c r="M89" s="12"/>
      <c r="N89" s="12"/>
      <c r="O89" s="12"/>
      <c r="P89" s="12"/>
      <c r="Q89" s="12"/>
      <c r="R89" s="12"/>
      <c r="S89" s="12"/>
      <c r="U89" s="8"/>
      <c r="V89" s="8"/>
      <c r="W89" s="9"/>
      <c r="X89" s="9"/>
      <c r="Y89" s="9"/>
      <c r="Z89" s="9"/>
      <c r="AA89" s="9"/>
      <c r="AB89" s="9"/>
      <c r="AC89" s="9"/>
      <c r="AD89" s="9"/>
      <c r="AE89" s="9"/>
      <c r="AF89" s="8"/>
    </row>
    <row r="90" spans="1:32" x14ac:dyDescent="0.2">
      <c r="A90" s="26">
        <v>27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9"/>
      <c r="M90" s="12"/>
      <c r="N90" s="12"/>
      <c r="O90" s="12"/>
      <c r="P90" s="12"/>
      <c r="Q90" s="12"/>
      <c r="R90" s="12"/>
      <c r="S90" s="12"/>
      <c r="U90" s="8"/>
      <c r="V90" s="8"/>
      <c r="W90" s="9"/>
      <c r="X90" s="9"/>
      <c r="Y90" s="9"/>
      <c r="Z90" s="9"/>
      <c r="AA90" s="9"/>
      <c r="AB90" s="9"/>
      <c r="AC90" s="9"/>
      <c r="AD90" s="9"/>
      <c r="AE90" s="9"/>
      <c r="AF90" s="8"/>
    </row>
    <row r="91" spans="1:32" x14ac:dyDescent="0.2">
      <c r="A91" s="26">
        <v>28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19"/>
      <c r="M91" s="12"/>
      <c r="N91" s="12"/>
      <c r="O91" s="12"/>
      <c r="P91" s="12"/>
      <c r="Q91" s="12"/>
      <c r="R91" s="12"/>
      <c r="S91" s="12"/>
      <c r="U91" s="8"/>
      <c r="V91" s="8"/>
      <c r="W91" s="9"/>
      <c r="X91" s="9"/>
      <c r="Y91" s="9"/>
      <c r="Z91" s="9"/>
      <c r="AA91" s="9"/>
      <c r="AB91" s="9"/>
      <c r="AC91" s="9"/>
      <c r="AD91" s="9"/>
      <c r="AE91" s="9"/>
      <c r="AF91" s="8"/>
    </row>
    <row r="92" spans="1:32" x14ac:dyDescent="0.2">
      <c r="A92" s="26">
        <v>29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19"/>
      <c r="M92" s="12"/>
      <c r="N92" s="12"/>
      <c r="O92" s="12"/>
      <c r="P92" s="12"/>
      <c r="Q92" s="12"/>
      <c r="R92" s="12"/>
      <c r="S92" s="12"/>
      <c r="U92" s="8"/>
      <c r="V92" s="8"/>
      <c r="W92" s="9"/>
      <c r="X92" s="9"/>
      <c r="Y92" s="9"/>
      <c r="Z92" s="9"/>
      <c r="AA92" s="9"/>
      <c r="AB92" s="9"/>
      <c r="AC92" s="9"/>
      <c r="AD92" s="9"/>
      <c r="AE92" s="9"/>
      <c r="AF92" s="8"/>
    </row>
    <row r="93" spans="1:32" x14ac:dyDescent="0.2">
      <c r="A93" s="26">
        <v>30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19"/>
      <c r="M93" s="12"/>
      <c r="N93" s="12"/>
      <c r="O93" s="12"/>
      <c r="P93" s="12"/>
      <c r="Q93" s="12"/>
      <c r="R93" s="12"/>
      <c r="S93" s="12"/>
      <c r="U93" s="8"/>
      <c r="V93" s="8"/>
      <c r="W93" s="9"/>
      <c r="X93" s="9"/>
      <c r="Y93" s="9"/>
      <c r="Z93" s="9"/>
      <c r="AA93" s="9"/>
      <c r="AB93" s="9"/>
      <c r="AC93" s="9"/>
      <c r="AD93" s="9"/>
      <c r="AE93" s="9"/>
      <c r="AF93" s="8"/>
    </row>
    <row r="94" spans="1:32" x14ac:dyDescent="0.2">
      <c r="A94" s="26">
        <v>31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19"/>
      <c r="M94" s="12"/>
      <c r="N94" s="12"/>
      <c r="O94" s="12"/>
      <c r="P94" s="12"/>
      <c r="Q94" s="12"/>
      <c r="R94" s="12"/>
      <c r="S94" s="12"/>
      <c r="U94" s="8"/>
      <c r="V94" s="8"/>
      <c r="W94" s="9"/>
      <c r="X94" s="9"/>
      <c r="Y94" s="9"/>
      <c r="Z94" s="9"/>
      <c r="AA94" s="9"/>
      <c r="AB94" s="9"/>
      <c r="AC94" s="9"/>
      <c r="AD94" s="9"/>
      <c r="AE94" s="9"/>
      <c r="AF94" s="8"/>
    </row>
    <row r="95" spans="1:32" x14ac:dyDescent="0.2">
      <c r="A95" s="26">
        <v>32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19"/>
      <c r="M95" s="12"/>
      <c r="N95" s="12"/>
      <c r="O95" s="12"/>
      <c r="P95" s="12"/>
      <c r="Q95" s="12"/>
      <c r="R95" s="12"/>
      <c r="S95" s="12"/>
      <c r="U95" s="8"/>
      <c r="V95" s="8"/>
      <c r="W95" s="9"/>
      <c r="X95" s="9"/>
      <c r="Y95" s="9"/>
      <c r="Z95" s="9"/>
      <c r="AA95" s="9"/>
      <c r="AB95" s="9"/>
      <c r="AC95" s="9"/>
      <c r="AD95" s="9"/>
      <c r="AE95" s="9"/>
      <c r="AF95" s="8"/>
    </row>
    <row r="96" spans="1:32" x14ac:dyDescent="0.2">
      <c r="A96" s="26">
        <v>33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19"/>
      <c r="M96" s="12"/>
      <c r="N96" s="12"/>
      <c r="O96" s="12"/>
      <c r="P96" s="12"/>
      <c r="Q96" s="12"/>
      <c r="R96" s="12"/>
      <c r="S96" s="12"/>
      <c r="U96" s="8"/>
      <c r="V96" s="8"/>
      <c r="W96" s="9"/>
      <c r="X96" s="9"/>
      <c r="Y96" s="9"/>
      <c r="Z96" s="9"/>
      <c r="AA96" s="9"/>
      <c r="AB96" s="9"/>
      <c r="AC96" s="9"/>
      <c r="AD96" s="9"/>
      <c r="AE96" s="9"/>
      <c r="AF96" s="8"/>
    </row>
    <row r="97" spans="1:32" x14ac:dyDescent="0.2">
      <c r="A97" s="26">
        <v>34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19"/>
      <c r="M97" s="12"/>
      <c r="N97" s="12"/>
      <c r="O97" s="12"/>
      <c r="P97" s="12"/>
      <c r="Q97" s="12"/>
      <c r="R97" s="12"/>
      <c r="S97" s="12"/>
      <c r="U97" s="8"/>
      <c r="V97" s="8"/>
      <c r="W97" s="9"/>
      <c r="X97" s="9"/>
      <c r="Y97" s="9"/>
      <c r="Z97" s="9"/>
      <c r="AA97" s="9"/>
      <c r="AB97" s="9"/>
      <c r="AC97" s="9"/>
      <c r="AD97" s="9"/>
      <c r="AE97" s="9"/>
      <c r="AF97" s="8"/>
    </row>
    <row r="98" spans="1:32" ht="13.5" customHeight="1" x14ac:dyDescent="0.2">
      <c r="A98" s="26">
        <v>35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40"/>
      <c r="M98" s="41"/>
      <c r="N98" s="41"/>
      <c r="O98" s="41"/>
      <c r="P98" s="41"/>
      <c r="Q98" s="41"/>
      <c r="R98" s="41"/>
      <c r="S98" s="41"/>
      <c r="U98" s="8"/>
      <c r="V98" s="8"/>
      <c r="W98" s="9"/>
      <c r="X98" s="9"/>
      <c r="Y98" s="9"/>
      <c r="Z98" s="9"/>
      <c r="AA98" s="9"/>
      <c r="AB98" s="9"/>
      <c r="AC98" s="9"/>
      <c r="AD98" s="9"/>
      <c r="AE98" s="9"/>
      <c r="AF98" s="8"/>
    </row>
    <row r="99" spans="1:32" x14ac:dyDescent="0.2">
      <c r="A99" s="26">
        <v>36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42"/>
      <c r="M99" s="41"/>
      <c r="N99" s="41"/>
      <c r="O99" s="41"/>
      <c r="P99" s="41"/>
      <c r="Q99" s="41"/>
      <c r="R99" s="41"/>
      <c r="S99" s="41"/>
      <c r="U99" s="8"/>
      <c r="V99" s="8"/>
      <c r="W99" s="9"/>
      <c r="X99" s="9"/>
      <c r="Y99" s="9"/>
      <c r="Z99" s="9"/>
      <c r="AA99" s="9"/>
      <c r="AB99" s="9"/>
      <c r="AC99" s="9"/>
      <c r="AD99" s="9"/>
      <c r="AE99" s="9"/>
      <c r="AF99" s="8"/>
    </row>
    <row r="100" spans="1:32" x14ac:dyDescent="0.2">
      <c r="A100" s="26">
        <v>37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42"/>
      <c r="M100" s="41"/>
      <c r="N100" s="41"/>
      <c r="O100" s="41"/>
      <c r="P100" s="41"/>
      <c r="Q100" s="41"/>
      <c r="R100" s="41"/>
      <c r="S100" s="41"/>
      <c r="U100" s="8"/>
      <c r="V100" s="8"/>
      <c r="W100" s="9"/>
      <c r="X100" s="9"/>
      <c r="Y100" s="9"/>
      <c r="Z100" s="9"/>
      <c r="AA100" s="9"/>
      <c r="AB100" s="9"/>
      <c r="AC100" s="9"/>
      <c r="AD100" s="9"/>
      <c r="AE100" s="9"/>
      <c r="AF100" s="8"/>
    </row>
    <row r="101" spans="1:32" x14ac:dyDescent="0.2">
      <c r="A101" s="26">
        <v>38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42"/>
      <c r="M101" s="41"/>
      <c r="N101" s="41"/>
      <c r="O101" s="41"/>
      <c r="P101" s="41"/>
      <c r="Q101" s="41"/>
      <c r="R101" s="41"/>
      <c r="S101" s="41"/>
      <c r="U101" s="8"/>
      <c r="V101" s="8"/>
      <c r="W101" s="9"/>
      <c r="X101" s="9"/>
      <c r="Y101" s="9"/>
      <c r="Z101" s="9"/>
      <c r="AA101" s="9"/>
      <c r="AB101" s="9"/>
      <c r="AC101" s="9"/>
      <c r="AD101" s="9"/>
      <c r="AE101" s="9"/>
      <c r="AF101" s="8"/>
    </row>
    <row r="102" spans="1:32" x14ac:dyDescent="0.2">
      <c r="A102" s="26">
        <v>39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136" t="s">
        <v>29</v>
      </c>
      <c r="M102" s="137"/>
      <c r="N102" s="137"/>
      <c r="O102" s="137"/>
      <c r="P102" s="137"/>
      <c r="Q102" s="137"/>
      <c r="R102" s="137"/>
      <c r="S102" s="137"/>
      <c r="U102" s="8"/>
      <c r="V102" s="8"/>
      <c r="W102" s="9"/>
      <c r="X102" s="9"/>
      <c r="Y102" s="9"/>
      <c r="Z102" s="9"/>
      <c r="AA102" s="9"/>
      <c r="AB102" s="9"/>
      <c r="AC102" s="9"/>
      <c r="AD102" s="9"/>
      <c r="AE102" s="9"/>
      <c r="AF102" s="8"/>
    </row>
    <row r="103" spans="1:32" x14ac:dyDescent="0.2">
      <c r="A103" s="26">
        <v>40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138"/>
      <c r="M103" s="137"/>
      <c r="N103" s="137"/>
      <c r="O103" s="137"/>
      <c r="P103" s="137"/>
      <c r="Q103" s="137"/>
      <c r="R103" s="137"/>
      <c r="S103" s="137"/>
      <c r="U103" s="8"/>
      <c r="V103" s="8"/>
      <c r="W103" s="9"/>
      <c r="X103" s="9"/>
      <c r="Y103" s="9"/>
      <c r="Z103" s="9"/>
      <c r="AA103" s="9"/>
      <c r="AB103" s="9"/>
      <c r="AC103" s="9"/>
      <c r="AD103" s="9"/>
      <c r="AE103" s="9"/>
      <c r="AF103" s="8"/>
    </row>
    <row r="104" spans="1:32" x14ac:dyDescent="0.2">
      <c r="A104" s="26">
        <v>41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138"/>
      <c r="M104" s="137"/>
      <c r="N104" s="137"/>
      <c r="O104" s="137"/>
      <c r="P104" s="137"/>
      <c r="Q104" s="137"/>
      <c r="R104" s="137"/>
      <c r="S104" s="137"/>
      <c r="U104" s="8"/>
      <c r="V104" s="8"/>
      <c r="W104" s="9"/>
      <c r="X104" s="9"/>
      <c r="Y104" s="9"/>
      <c r="Z104" s="9"/>
      <c r="AA104" s="9"/>
      <c r="AB104" s="9"/>
      <c r="AC104" s="9"/>
      <c r="AD104" s="9"/>
      <c r="AE104" s="9"/>
      <c r="AF104" s="8"/>
    </row>
    <row r="105" spans="1:32" x14ac:dyDescent="0.2">
      <c r="A105" s="26">
        <v>42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138"/>
      <c r="M105" s="137"/>
      <c r="N105" s="137"/>
      <c r="O105" s="137"/>
      <c r="P105" s="137"/>
      <c r="Q105" s="137"/>
      <c r="R105" s="137"/>
      <c r="S105" s="137"/>
      <c r="U105" s="8"/>
      <c r="V105" s="8"/>
      <c r="W105" s="9"/>
      <c r="X105" s="9"/>
      <c r="Y105" s="9"/>
      <c r="Z105" s="9"/>
      <c r="AA105" s="9"/>
      <c r="AB105" s="9"/>
      <c r="AC105" s="9"/>
      <c r="AD105" s="9"/>
      <c r="AE105" s="9"/>
      <c r="AF105" s="8"/>
    </row>
    <row r="106" spans="1:32" x14ac:dyDescent="0.2">
      <c r="A106" s="26">
        <v>43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38"/>
      <c r="M106" s="137"/>
      <c r="N106" s="137"/>
      <c r="O106" s="137"/>
      <c r="P106" s="137"/>
      <c r="Q106" s="137"/>
      <c r="R106" s="137"/>
      <c r="S106" s="137"/>
      <c r="U106" s="8"/>
      <c r="V106" s="8"/>
      <c r="W106" s="9"/>
      <c r="X106" s="9"/>
      <c r="Y106" s="9"/>
      <c r="Z106" s="9"/>
      <c r="AA106" s="9"/>
      <c r="AB106" s="9"/>
      <c r="AC106" s="9"/>
      <c r="AD106" s="9"/>
      <c r="AE106" s="9"/>
      <c r="AF106" s="8"/>
    </row>
    <row r="107" spans="1:32" x14ac:dyDescent="0.2">
      <c r="A107" s="26">
        <v>44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42"/>
      <c r="M107" s="41"/>
      <c r="N107" s="41"/>
      <c r="O107" s="41"/>
      <c r="P107" s="41"/>
      <c r="Q107" s="41"/>
      <c r="R107" s="41"/>
      <c r="S107" s="41"/>
      <c r="U107" s="8"/>
      <c r="V107" s="8"/>
      <c r="W107" s="9"/>
      <c r="X107" s="9"/>
      <c r="Y107" s="9"/>
      <c r="Z107" s="9"/>
      <c r="AA107" s="9"/>
      <c r="AB107" s="9"/>
      <c r="AC107" s="9"/>
      <c r="AD107" s="9"/>
      <c r="AE107" s="9"/>
      <c r="AF107" s="8"/>
    </row>
    <row r="108" spans="1:32" x14ac:dyDescent="0.2">
      <c r="A108" s="26">
        <v>45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42"/>
      <c r="M108" s="41"/>
      <c r="N108" s="41"/>
      <c r="O108" s="41"/>
      <c r="P108" s="41"/>
      <c r="Q108" s="41"/>
      <c r="R108" s="41"/>
      <c r="S108" s="41"/>
      <c r="U108" s="8"/>
      <c r="V108" s="8"/>
      <c r="W108" s="9"/>
      <c r="X108" s="9"/>
      <c r="Y108" s="9"/>
      <c r="Z108" s="9"/>
      <c r="AA108" s="9"/>
      <c r="AB108" s="9"/>
      <c r="AC108" s="9"/>
      <c r="AD108" s="9"/>
      <c r="AE108" s="9"/>
      <c r="AF108" s="8"/>
    </row>
    <row r="109" spans="1:32" x14ac:dyDescent="0.2">
      <c r="A109" s="26">
        <v>46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42"/>
      <c r="M109" s="41"/>
      <c r="N109" s="41"/>
      <c r="O109" s="41"/>
      <c r="P109" s="41"/>
      <c r="Q109" s="41"/>
      <c r="R109" s="41"/>
      <c r="S109" s="41"/>
      <c r="U109" s="8"/>
      <c r="V109" s="8"/>
      <c r="W109" s="9"/>
      <c r="X109" s="9"/>
      <c r="Y109" s="9"/>
      <c r="Z109" s="9"/>
      <c r="AA109" s="9"/>
      <c r="AB109" s="9"/>
      <c r="AC109" s="9"/>
      <c r="AD109" s="9"/>
      <c r="AE109" s="9"/>
      <c r="AF109" s="8"/>
    </row>
    <row r="110" spans="1:32" x14ac:dyDescent="0.2">
      <c r="A110" s="26">
        <v>47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42"/>
      <c r="M110" s="41"/>
      <c r="N110" s="41"/>
      <c r="O110" s="41"/>
      <c r="P110" s="41"/>
      <c r="Q110" s="41"/>
      <c r="R110" s="41"/>
      <c r="S110" s="41"/>
      <c r="U110" s="8"/>
      <c r="V110" s="8"/>
      <c r="W110" s="9"/>
      <c r="X110" s="9"/>
      <c r="Y110" s="9"/>
      <c r="Z110" s="9"/>
      <c r="AA110" s="9"/>
      <c r="AB110" s="9"/>
      <c r="AC110" s="9"/>
      <c r="AD110" s="9"/>
      <c r="AE110" s="9"/>
      <c r="AF110" s="8"/>
    </row>
    <row r="111" spans="1:32" x14ac:dyDescent="0.2">
      <c r="A111" s="26">
        <v>48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19"/>
      <c r="M111" s="12"/>
      <c r="N111" s="12"/>
      <c r="O111" s="12"/>
      <c r="P111" s="12"/>
      <c r="Q111" s="12"/>
      <c r="R111" s="12"/>
      <c r="S111" s="12"/>
      <c r="U111" s="8"/>
      <c r="V111" s="8"/>
      <c r="W111" s="9"/>
      <c r="X111" s="9"/>
      <c r="Y111" s="9"/>
      <c r="Z111" s="9"/>
      <c r="AA111" s="9"/>
      <c r="AB111" s="9"/>
      <c r="AC111" s="9"/>
      <c r="AD111" s="9"/>
      <c r="AE111" s="9"/>
      <c r="AF111" s="8"/>
    </row>
    <row r="112" spans="1:32" x14ac:dyDescent="0.2">
      <c r="A112" s="26">
        <v>49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19"/>
      <c r="M112" s="12"/>
      <c r="N112" s="12"/>
      <c r="O112" s="12"/>
      <c r="P112" s="12"/>
      <c r="Q112" s="12"/>
      <c r="R112" s="12"/>
      <c r="S112" s="12"/>
      <c r="U112" s="8"/>
      <c r="V112" s="8"/>
      <c r="W112" s="9"/>
      <c r="X112" s="9"/>
      <c r="Y112" s="9"/>
      <c r="Z112" s="9"/>
      <c r="AA112" s="9"/>
      <c r="AB112" s="9"/>
      <c r="AC112" s="9"/>
      <c r="AD112" s="9"/>
      <c r="AE112" s="9"/>
      <c r="AF112" s="8"/>
    </row>
    <row r="113" spans="1:32" ht="13.5" thickBot="1" x14ac:dyDescent="0.25">
      <c r="A113" s="27">
        <v>50</v>
      </c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19"/>
      <c r="M113" s="12"/>
      <c r="N113" s="12"/>
      <c r="O113" s="12"/>
      <c r="P113" s="12"/>
      <c r="Q113" s="12"/>
      <c r="R113" s="12"/>
      <c r="S113" s="12"/>
      <c r="U113" s="8"/>
      <c r="V113" s="8"/>
      <c r="W113" s="9"/>
      <c r="X113" s="9"/>
      <c r="Y113" s="9"/>
      <c r="Z113" s="9"/>
      <c r="AA113" s="9"/>
      <c r="AB113" s="9"/>
      <c r="AC113" s="9"/>
      <c r="AD113" s="9"/>
      <c r="AE113" s="9"/>
      <c r="AF113" s="8"/>
    </row>
    <row r="114" spans="1:32" x14ac:dyDescent="0.2">
      <c r="A114" s="30" t="s">
        <v>7</v>
      </c>
      <c r="B114" s="89">
        <f t="shared" ref="B114:H114" si="20">IF(B115&gt;0,AVERAGE(B64:B113),"")</f>
        <v>100</v>
      </c>
      <c r="C114" s="32">
        <f t="shared" si="20"/>
        <v>100.32318690919999</v>
      </c>
      <c r="D114" s="32">
        <f t="shared" si="20"/>
        <v>99.921466067409881</v>
      </c>
      <c r="E114" s="32">
        <f t="shared" si="20"/>
        <v>101.77186170028433</v>
      </c>
      <c r="F114" s="32">
        <f t="shared" si="20"/>
        <v>102.14848115219695</v>
      </c>
      <c r="G114" s="32">
        <f t="shared" si="20"/>
        <v>102.3185038357866</v>
      </c>
      <c r="H114" s="32">
        <f t="shared" si="20"/>
        <v>104.41961569607402</v>
      </c>
      <c r="I114" s="32">
        <f>IF(I115&gt;0,AVERAGE(I64:I113),"")</f>
        <v>104.57659398863024</v>
      </c>
      <c r="J114" s="32">
        <f>IF(J115&gt;0,AVERAGE(J64:J113),"")</f>
        <v>104.13269821312427</v>
      </c>
      <c r="K114" s="32">
        <f>IF(K115&gt;0,AVERAGE(K64:K113),"")</f>
        <v>102.1140808924806</v>
      </c>
      <c r="L114" s="19"/>
      <c r="M114" s="12"/>
      <c r="N114" s="12"/>
      <c r="O114" s="12"/>
      <c r="P114" s="12"/>
      <c r="Q114" s="12"/>
      <c r="R114" s="12"/>
      <c r="S114" s="12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x14ac:dyDescent="0.2">
      <c r="A115" s="31" t="s">
        <v>8</v>
      </c>
      <c r="B115" s="90">
        <f>COUNT(B64:B113)</f>
        <v>12</v>
      </c>
      <c r="C115" s="20">
        <f t="shared" ref="C115:I115" si="21">COUNT(C64:C113)</f>
        <v>12</v>
      </c>
      <c r="D115" s="20">
        <f t="shared" si="21"/>
        <v>12</v>
      </c>
      <c r="E115" s="20">
        <f t="shared" si="21"/>
        <v>12</v>
      </c>
      <c r="F115" s="20">
        <f t="shared" si="21"/>
        <v>12</v>
      </c>
      <c r="G115" s="20">
        <f t="shared" si="21"/>
        <v>12</v>
      </c>
      <c r="H115" s="20">
        <f t="shared" si="21"/>
        <v>12</v>
      </c>
      <c r="I115" s="20">
        <f t="shared" si="21"/>
        <v>12</v>
      </c>
      <c r="J115" s="20">
        <f t="shared" ref="J115:K115" si="22">COUNT(J64:J113)</f>
        <v>12</v>
      </c>
      <c r="K115" s="20">
        <f t="shared" si="22"/>
        <v>12</v>
      </c>
      <c r="L115" s="19"/>
      <c r="M115" s="12"/>
      <c r="N115" s="12"/>
      <c r="O115" s="12"/>
      <c r="P115" s="12"/>
      <c r="Q115" s="12"/>
      <c r="R115" s="12"/>
      <c r="S115" s="12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x14ac:dyDescent="0.2">
      <c r="A116" s="31" t="s">
        <v>9</v>
      </c>
      <c r="B116" s="90">
        <f>IF(B115&gt;0,STDEV(B64:B113),"")</f>
        <v>0</v>
      </c>
      <c r="C116" s="20">
        <f t="shared" ref="C116:H116" si="23">IF(C115&gt;0,STDEV(C64:C113),"")</f>
        <v>1.3192302813418588</v>
      </c>
      <c r="D116" s="20">
        <f t="shared" si="23"/>
        <v>2.0298499673087922</v>
      </c>
      <c r="E116" s="20">
        <f t="shared" si="23"/>
        <v>2.9423054599483307</v>
      </c>
      <c r="F116" s="20">
        <f t="shared" si="23"/>
        <v>3.5161435952638436</v>
      </c>
      <c r="G116" s="20">
        <f t="shared" si="23"/>
        <v>3.3258793847773287</v>
      </c>
      <c r="H116" s="20">
        <f t="shared" si="23"/>
        <v>3.5338634018102448</v>
      </c>
      <c r="I116" s="20">
        <f>IF(I115&gt;0,STDEV(I64:I113),"")</f>
        <v>3.9079039747413602</v>
      </c>
      <c r="J116" s="20">
        <f>IF(J115&gt;0,STDEV(J64:J113),"")</f>
        <v>3.1447306890984672</v>
      </c>
      <c r="K116" s="20">
        <f>IF(K115&gt;0,STDEV(K64:K113),"")</f>
        <v>4.1155370841713275</v>
      </c>
      <c r="L116" s="19"/>
      <c r="M116" s="12"/>
      <c r="N116" s="12"/>
      <c r="O116" s="12"/>
      <c r="P116" s="12"/>
      <c r="Q116" s="12"/>
      <c r="R116" s="12"/>
      <c r="S116" s="12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31" t="s">
        <v>10</v>
      </c>
      <c r="B117" s="90">
        <f>IF(B115&gt;0,B116/SQRT(B115),"")</f>
        <v>0</v>
      </c>
      <c r="C117" s="20">
        <f t="shared" ref="C117:H117" si="24">IF(C115&gt;0,C116/SQRT(C115),"")</f>
        <v>0.38082897902791396</v>
      </c>
      <c r="D117" s="20">
        <f t="shared" si="24"/>
        <v>0.58596721252014217</v>
      </c>
      <c r="E117" s="20">
        <f t="shared" si="24"/>
        <v>0.84937042466963719</v>
      </c>
      <c r="F117" s="20">
        <f t="shared" si="24"/>
        <v>1.0150232256174794</v>
      </c>
      <c r="G117" s="20">
        <f t="shared" si="24"/>
        <v>0.96009867904670887</v>
      </c>
      <c r="H117" s="20">
        <f t="shared" si="24"/>
        <v>1.0201384931572559</v>
      </c>
      <c r="I117" s="20">
        <f>IF(I115&gt;0,I116/SQRT(I115),"")</f>
        <v>1.1281147058920664</v>
      </c>
      <c r="J117" s="20">
        <f>IF(J115&gt;0,J116/SQRT(J115),"")</f>
        <v>0.90780555493993875</v>
      </c>
      <c r="K117" s="20">
        <f>IF(K115&gt;0,K116/SQRT(K115),"")</f>
        <v>1.1880532217031017</v>
      </c>
      <c r="L117" s="19"/>
      <c r="M117" s="12"/>
      <c r="N117" s="12"/>
      <c r="O117" s="12"/>
      <c r="P117" s="12"/>
      <c r="Q117" s="12"/>
      <c r="R117" s="12"/>
      <c r="S117" s="12"/>
    </row>
    <row r="118" spans="1:32" x14ac:dyDescent="0.2">
      <c r="A118" s="31" t="s">
        <v>15</v>
      </c>
      <c r="B118" s="90">
        <f t="shared" ref="B118:I118" si="25">IF(B115&gt;2,TINV(0.1,B115-1),"")</f>
        <v>1.7958848187040437</v>
      </c>
      <c r="C118" s="20">
        <f t="shared" si="25"/>
        <v>1.7958848187040437</v>
      </c>
      <c r="D118" s="20">
        <f t="shared" si="25"/>
        <v>1.7958848187040437</v>
      </c>
      <c r="E118" s="20">
        <f t="shared" si="25"/>
        <v>1.7958848187040437</v>
      </c>
      <c r="F118" s="20">
        <f t="shared" si="25"/>
        <v>1.7958848187040437</v>
      </c>
      <c r="G118" s="20">
        <f t="shared" si="25"/>
        <v>1.7958848187040437</v>
      </c>
      <c r="H118" s="20">
        <f t="shared" si="25"/>
        <v>1.7958848187040437</v>
      </c>
      <c r="I118" s="20">
        <f t="shared" si="25"/>
        <v>1.7958848187040437</v>
      </c>
      <c r="J118" s="20">
        <f t="shared" ref="J118:K118" si="26">IF(J115&gt;2,TINV(0.1,J115-1),"")</f>
        <v>1.7958848187040437</v>
      </c>
      <c r="K118" s="20">
        <f t="shared" si="26"/>
        <v>1.7958848187040437</v>
      </c>
      <c r="L118" s="19"/>
      <c r="M118" s="12"/>
      <c r="N118" s="12"/>
      <c r="O118" s="12"/>
      <c r="P118" s="12"/>
      <c r="Q118" s="12"/>
      <c r="R118" s="12"/>
      <c r="S118" s="12"/>
    </row>
    <row r="119" spans="1:32" x14ac:dyDescent="0.2">
      <c r="A119" s="31" t="s">
        <v>14</v>
      </c>
      <c r="B119" s="90">
        <f>IF(B115&gt;2,B118*B117,"")</f>
        <v>0</v>
      </c>
      <c r="C119" s="20">
        <f t="shared" ref="C119:H119" si="27">IF(C115&gt;2,C118*C117,"")</f>
        <v>0.68392498195879137</v>
      </c>
      <c r="D119" s="20">
        <f t="shared" si="27"/>
        <v>1.0523296212232494</v>
      </c>
      <c r="E119" s="20">
        <f t="shared" si="27"/>
        <v>1.525371451120408</v>
      </c>
      <c r="F119" s="20">
        <f t="shared" si="27"/>
        <v>1.8228648015184405</v>
      </c>
      <c r="G119" s="20">
        <f t="shared" si="27"/>
        <v>1.7242266421577905</v>
      </c>
      <c r="H119" s="20">
        <f t="shared" si="27"/>
        <v>1.8320512328367349</v>
      </c>
      <c r="I119" s="20">
        <f>IF(I115&gt;2,I118*I117,"")</f>
        <v>2.0259640740683391</v>
      </c>
      <c r="J119" s="20">
        <f>IF(J115&gt;2,J118*J117,"")</f>
        <v>1.6303142144518357</v>
      </c>
      <c r="K119" s="20">
        <f>IF(K115&gt;2,K118*K117,"")</f>
        <v>2.1336067446690299</v>
      </c>
      <c r="L119" s="19"/>
      <c r="M119" s="12"/>
      <c r="N119" s="12"/>
      <c r="O119" s="12"/>
      <c r="P119" s="12"/>
      <c r="Q119" s="12"/>
      <c r="R119" s="12"/>
      <c r="S119" s="12"/>
    </row>
    <row r="120" spans="1:32" x14ac:dyDescent="0.2">
      <c r="A120" s="31" t="s">
        <v>16</v>
      </c>
      <c r="B120" s="90">
        <f>IF(B115&gt;0,MIN(B64:B113),"")</f>
        <v>100</v>
      </c>
      <c r="C120" s="20">
        <f t="shared" ref="C120:I120" si="28">IF(C115&gt;0,MIN(C64:C113),"")</f>
        <v>98.305084745762699</v>
      </c>
      <c r="D120" s="20">
        <f t="shared" si="28"/>
        <v>95.145631067961162</v>
      </c>
      <c r="E120" s="20">
        <f t="shared" si="28"/>
        <v>96.954314720812178</v>
      </c>
      <c r="F120" s="20">
        <f t="shared" si="28"/>
        <v>96.44670050761421</v>
      </c>
      <c r="G120" s="20">
        <f t="shared" si="28"/>
        <v>97.461928934010146</v>
      </c>
      <c r="H120" s="20">
        <f t="shared" si="28"/>
        <v>98.477157360406082</v>
      </c>
      <c r="I120" s="20">
        <f t="shared" si="28"/>
        <v>97.969543147208114</v>
      </c>
      <c r="J120" s="20">
        <f t="shared" ref="J120:K120" si="29">IF(J115&gt;0,MIN(J64:J113),"")</f>
        <v>97.969543147208114</v>
      </c>
      <c r="K120" s="20">
        <f t="shared" si="29"/>
        <v>92.708333333333343</v>
      </c>
      <c r="L120" s="19"/>
      <c r="M120" s="12"/>
      <c r="N120" s="12"/>
      <c r="O120" s="12"/>
      <c r="P120" s="12"/>
      <c r="Q120" s="12"/>
      <c r="R120" s="12"/>
      <c r="S120" s="12"/>
    </row>
    <row r="121" spans="1:32" ht="13.5" thickBot="1" x14ac:dyDescent="0.25">
      <c r="A121" s="31" t="s">
        <v>17</v>
      </c>
      <c r="B121" s="91">
        <f>IF(B115&gt;0,MAX(B64:B113),"")</f>
        <v>100</v>
      </c>
      <c r="C121" s="34">
        <f t="shared" ref="C121:I121" si="30">IF(C115&gt;0,MAX(C64:C113),"")</f>
        <v>102.08333333333333</v>
      </c>
      <c r="D121" s="34">
        <f t="shared" si="30"/>
        <v>103.125</v>
      </c>
      <c r="E121" s="34">
        <f t="shared" si="30"/>
        <v>107.29166666666667</v>
      </c>
      <c r="F121" s="34">
        <f t="shared" si="30"/>
        <v>109.375</v>
      </c>
      <c r="G121" s="34">
        <f t="shared" si="30"/>
        <v>108.33333333333334</v>
      </c>
      <c r="H121" s="34">
        <f t="shared" si="30"/>
        <v>110.41666666666667</v>
      </c>
      <c r="I121" s="34">
        <f t="shared" si="30"/>
        <v>111.48648648648648</v>
      </c>
      <c r="J121" s="34">
        <f t="shared" ref="J121:K121" si="31">IF(J115&gt;0,MAX(J64:J113),"")</f>
        <v>110.5263157894737</v>
      </c>
      <c r="K121" s="34">
        <f t="shared" si="31"/>
        <v>109.47368421052633</v>
      </c>
      <c r="L121" s="19"/>
      <c r="M121" s="12"/>
      <c r="N121" s="12"/>
      <c r="O121" s="12"/>
      <c r="P121" s="12"/>
      <c r="Q121" s="12"/>
      <c r="R121" s="12"/>
      <c r="S121" s="12"/>
    </row>
    <row r="122" spans="1:32" x14ac:dyDescent="0.2">
      <c r="A122" s="30" t="s">
        <v>18</v>
      </c>
      <c r="B122" s="89">
        <f>100-B3</f>
        <v>94.394589667116236</v>
      </c>
      <c r="C122" s="32">
        <f>100-B3</f>
        <v>94.394589667116236</v>
      </c>
      <c r="D122" s="32">
        <f>100-B3</f>
        <v>94.394589667116236</v>
      </c>
      <c r="E122" s="32">
        <f>100-B3</f>
        <v>94.394589667116236</v>
      </c>
      <c r="F122" s="32">
        <f>100-B3</f>
        <v>94.394589667116236</v>
      </c>
      <c r="G122" s="32">
        <f>100-B3</f>
        <v>94.394589667116236</v>
      </c>
      <c r="H122" s="32">
        <f>100-B3</f>
        <v>94.394589667116236</v>
      </c>
      <c r="I122" s="32">
        <f>100-B3</f>
        <v>94.394589667116236</v>
      </c>
      <c r="J122" s="32">
        <f>100-B3</f>
        <v>94.394589667116236</v>
      </c>
      <c r="K122" s="32">
        <f>100-B3</f>
        <v>94.394589667116236</v>
      </c>
      <c r="L122" s="19"/>
      <c r="M122" s="12"/>
      <c r="N122" s="12"/>
      <c r="O122" s="12"/>
      <c r="P122" s="12"/>
      <c r="Q122" s="12"/>
      <c r="R122" s="12"/>
      <c r="S122" s="12"/>
    </row>
    <row r="123" spans="1:32" x14ac:dyDescent="0.2">
      <c r="A123" s="31" t="s">
        <v>19</v>
      </c>
      <c r="B123" s="90">
        <f>100+B3</f>
        <v>105.60541033288376</v>
      </c>
      <c r="C123" s="20">
        <f>100+B3</f>
        <v>105.60541033288376</v>
      </c>
      <c r="D123" s="20">
        <f>100+B3</f>
        <v>105.60541033288376</v>
      </c>
      <c r="E123" s="20">
        <f>100+B3</f>
        <v>105.60541033288376</v>
      </c>
      <c r="F123" s="20">
        <f>100+B3</f>
        <v>105.60541033288376</v>
      </c>
      <c r="G123" s="20">
        <f>100+B3</f>
        <v>105.60541033288376</v>
      </c>
      <c r="H123" s="20">
        <f>100+B3</f>
        <v>105.60541033288376</v>
      </c>
      <c r="I123" s="20">
        <f>100+B3</f>
        <v>105.60541033288376</v>
      </c>
      <c r="J123" s="20">
        <f>100+B3</f>
        <v>105.60541033288376</v>
      </c>
      <c r="K123" s="20">
        <f>100+B3</f>
        <v>105.60541033288376</v>
      </c>
      <c r="L123" s="19"/>
      <c r="M123" s="12"/>
      <c r="N123" s="12"/>
      <c r="O123" s="12"/>
      <c r="P123" s="12"/>
      <c r="Q123" s="12"/>
      <c r="R123" s="12"/>
      <c r="S123" s="12"/>
    </row>
    <row r="124" spans="1:32" x14ac:dyDescent="0.2">
      <c r="A124" s="31" t="s">
        <v>23</v>
      </c>
      <c r="B124" s="90">
        <f>100-E3</f>
        <v>91.544166666666669</v>
      </c>
      <c r="C124" s="20">
        <f>100-E3</f>
        <v>91.544166666666669</v>
      </c>
      <c r="D124" s="20">
        <f>100-E3</f>
        <v>91.544166666666669</v>
      </c>
      <c r="E124" s="20">
        <f>100-E3</f>
        <v>91.544166666666669</v>
      </c>
      <c r="F124" s="20">
        <f>100-E3</f>
        <v>91.544166666666669</v>
      </c>
      <c r="G124" s="20">
        <f>100-E3</f>
        <v>91.544166666666669</v>
      </c>
      <c r="H124" s="20">
        <f>100-E3</f>
        <v>91.544166666666669</v>
      </c>
      <c r="I124" s="20">
        <f>100-E3</f>
        <v>91.544166666666669</v>
      </c>
      <c r="J124" s="20">
        <f>100-E3</f>
        <v>91.544166666666669</v>
      </c>
      <c r="K124" s="20">
        <f>100-E3</f>
        <v>91.544166666666669</v>
      </c>
      <c r="L124" s="12"/>
      <c r="M124" s="12"/>
      <c r="N124" s="12"/>
      <c r="O124" s="12"/>
      <c r="P124" s="12"/>
      <c r="Q124" s="12"/>
      <c r="R124" s="12"/>
      <c r="S124" s="12"/>
    </row>
    <row r="125" spans="1:32" ht="13.5" thickBot="1" x14ac:dyDescent="0.25">
      <c r="A125" s="33" t="s">
        <v>24</v>
      </c>
      <c r="B125" s="91">
        <f>100+E3</f>
        <v>108.45583333333333</v>
      </c>
      <c r="C125" s="34">
        <f>100+E3</f>
        <v>108.45583333333333</v>
      </c>
      <c r="D125" s="34">
        <f>100+E3</f>
        <v>108.45583333333333</v>
      </c>
      <c r="E125" s="34">
        <f>100+E3</f>
        <v>108.45583333333333</v>
      </c>
      <c r="F125" s="34">
        <f>100+E3</f>
        <v>108.45583333333333</v>
      </c>
      <c r="G125" s="34">
        <f>100+E3</f>
        <v>108.45583333333333</v>
      </c>
      <c r="H125" s="34">
        <f>100+E3</f>
        <v>108.45583333333333</v>
      </c>
      <c r="I125" s="34">
        <f>100+E3</f>
        <v>108.45583333333333</v>
      </c>
      <c r="J125" s="34">
        <f>100+E3</f>
        <v>108.45583333333333</v>
      </c>
      <c r="K125" s="34">
        <f>100+E3</f>
        <v>108.45583333333333</v>
      </c>
      <c r="L125" s="13"/>
      <c r="M125" s="12"/>
      <c r="N125" s="12"/>
      <c r="O125" s="12"/>
      <c r="P125" s="12"/>
      <c r="Q125" s="12"/>
      <c r="R125" s="12"/>
      <c r="S125" s="12"/>
    </row>
    <row r="126" spans="1:32" x14ac:dyDescent="0.2">
      <c r="H126" s="2"/>
      <c r="I126" s="2"/>
      <c r="J126" s="2"/>
      <c r="K126" s="2"/>
      <c r="L126" s="2"/>
    </row>
    <row r="127" spans="1:32" x14ac:dyDescent="0.2">
      <c r="H127" s="2"/>
      <c r="I127" s="2"/>
      <c r="J127" s="2"/>
      <c r="K127" s="2"/>
      <c r="L127" s="2"/>
    </row>
    <row r="128" spans="1:32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64:K64 C79:K113 C65:I78 K65:K78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workbookViewId="0">
      <selection activeCell="E30" sqref="E30"/>
    </sheetView>
  </sheetViews>
  <sheetFormatPr defaultColWidth="11.42578125" defaultRowHeight="12.75" x14ac:dyDescent="0.2"/>
  <cols>
    <col min="1" max="16384" width="11.42578125" style="44"/>
  </cols>
  <sheetData>
    <row r="2" spans="2:13" ht="13.5" thickBot="1" x14ac:dyDescent="0.25"/>
    <row r="3" spans="2:13" ht="34.5" x14ac:dyDescent="0.45">
      <c r="B3" s="65" t="s">
        <v>77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2:13" x14ac:dyDescent="0.2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2:13" x14ac:dyDescent="0.2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2:13" x14ac:dyDescent="0.2"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2:13" x14ac:dyDescent="0.2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2:13" x14ac:dyDescent="0.2"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2:13" x14ac:dyDescent="0.2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2:13" x14ac:dyDescent="0.2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  <row r="11" spans="2:13" x14ac:dyDescent="0.2"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2:13" x14ac:dyDescent="0.2"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2:13" ht="13.5" thickBot="1" x14ac:dyDescent="0.25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</row>
    <row r="14" spans="2:13" ht="45" thickBot="1" x14ac:dyDescent="0.6">
      <c r="B14" s="74"/>
    </row>
    <row r="15" spans="2:13" ht="44.25" x14ac:dyDescent="0.55000000000000004">
      <c r="B15" s="117" t="s">
        <v>78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9"/>
    </row>
    <row r="16" spans="2:13" x14ac:dyDescent="0.2">
      <c r="B16" s="120" t="s">
        <v>120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121"/>
    </row>
    <row r="17" spans="2:13" x14ac:dyDescent="0.2">
      <c r="B17" s="112" t="s">
        <v>121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21"/>
    </row>
    <row r="18" spans="2:13" x14ac:dyDescent="0.2">
      <c r="B18" s="113" t="s">
        <v>79</v>
      </c>
      <c r="C18" s="69"/>
      <c r="D18" s="69" t="s">
        <v>113</v>
      </c>
      <c r="E18" s="69"/>
      <c r="F18" s="69"/>
      <c r="G18" s="69"/>
      <c r="H18" s="69"/>
      <c r="I18" s="69"/>
      <c r="J18" s="69"/>
      <c r="K18" s="69"/>
      <c r="L18" s="69"/>
      <c r="M18" s="121"/>
    </row>
    <row r="19" spans="2:13" x14ac:dyDescent="0.2">
      <c r="B19" s="113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21"/>
    </row>
    <row r="20" spans="2:13" x14ac:dyDescent="0.2">
      <c r="B20" s="112" t="s">
        <v>122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121"/>
    </row>
    <row r="21" spans="2:13" x14ac:dyDescent="0.2">
      <c r="B21" s="113" t="s">
        <v>123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121"/>
    </row>
    <row r="22" spans="2:13" x14ac:dyDescent="0.2">
      <c r="B22" s="113" t="s">
        <v>124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121"/>
    </row>
    <row r="23" spans="2:13" x14ac:dyDescent="0.2">
      <c r="B23" s="113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121"/>
    </row>
    <row r="24" spans="2:13" ht="13.5" thickBot="1" x14ac:dyDescent="0.25">
      <c r="B24" s="114" t="s">
        <v>79</v>
      </c>
      <c r="C24" s="115"/>
      <c r="D24" s="116" t="s">
        <v>125</v>
      </c>
      <c r="E24" s="115"/>
      <c r="F24" s="115"/>
      <c r="G24" s="115"/>
      <c r="H24" s="115"/>
      <c r="I24" s="115"/>
      <c r="J24" s="115"/>
      <c r="K24" s="115"/>
      <c r="L24" s="115"/>
      <c r="M24" s="1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2018-01-17T11:20:59Z</dcterms:modified>
</cp:coreProperties>
</file>