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xr:revisionPtr revIDLastSave="0" documentId="8_{40EB1D1B-5258-400B-B8A5-1DF8CF2AA0D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4" i="1" l="1"/>
  <c r="C124" i="1"/>
  <c r="D124" i="1"/>
  <c r="E124" i="1"/>
  <c r="F124" i="1"/>
  <c r="G124" i="1"/>
  <c r="H124" i="1"/>
  <c r="I124" i="1"/>
  <c r="J124" i="1"/>
  <c r="B125" i="1"/>
  <c r="C125" i="1"/>
  <c r="D125" i="1"/>
  <c r="E125" i="1"/>
  <c r="F125" i="1"/>
  <c r="G125" i="1"/>
  <c r="H125" i="1"/>
  <c r="I125" i="1"/>
  <c r="J125" i="1"/>
  <c r="J123" i="1" l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6" i="1" s="1"/>
  <c r="F115" i="1"/>
  <c r="F116" i="1" s="1"/>
  <c r="F117" i="1" s="1"/>
  <c r="I115" i="1"/>
  <c r="I118" i="1" s="1"/>
  <c r="J115" i="1"/>
  <c r="J121" i="1" s="1"/>
  <c r="B115" i="1"/>
  <c r="B121" i="1" s="1"/>
  <c r="E115" i="1"/>
  <c r="E114" i="1" s="1"/>
  <c r="G115" i="1"/>
  <c r="G120" i="1" s="1"/>
  <c r="D115" i="1"/>
  <c r="D120" i="1" s="1"/>
  <c r="H115" i="1"/>
  <c r="H116" i="1" s="1"/>
  <c r="H117" i="1" s="1"/>
  <c r="E116" i="1"/>
  <c r="E121" i="1"/>
  <c r="F120" i="1"/>
  <c r="F118" i="1"/>
  <c r="F121" i="1"/>
  <c r="G121" i="1"/>
  <c r="G114" i="1"/>
  <c r="I121" i="1"/>
  <c r="H120" i="1"/>
  <c r="H118" i="1"/>
  <c r="I114" i="1" l="1"/>
  <c r="I120" i="1"/>
  <c r="I116" i="1"/>
  <c r="I117" i="1" s="1"/>
  <c r="D121" i="1"/>
  <c r="H114" i="1"/>
  <c r="J119" i="1"/>
  <c r="G116" i="1"/>
  <c r="G117" i="1" s="1"/>
  <c r="B118" i="1"/>
  <c r="J116" i="1"/>
  <c r="C117" i="1"/>
  <c r="H119" i="1"/>
  <c r="F114" i="1"/>
  <c r="E117" i="1"/>
  <c r="C118" i="1"/>
  <c r="C119" i="1" s="1"/>
  <c r="C121" i="1"/>
  <c r="B116" i="1"/>
  <c r="B117" i="1" s="1"/>
  <c r="H121" i="1"/>
  <c r="E120" i="1"/>
  <c r="C120" i="1"/>
  <c r="C114" i="1"/>
  <c r="B120" i="1"/>
  <c r="B114" i="1"/>
  <c r="J117" i="1"/>
  <c r="D116" i="1"/>
  <c r="D117" i="1" s="1"/>
  <c r="D118" i="1"/>
  <c r="D114" i="1"/>
  <c r="J120" i="1"/>
  <c r="J114" i="1"/>
  <c r="J118" i="1"/>
  <c r="G118" i="1"/>
  <c r="G119" i="1" s="1"/>
  <c r="E118" i="1"/>
  <c r="I119" i="1"/>
  <c r="F119" i="1"/>
  <c r="E119" i="1" l="1"/>
  <c r="B119" i="1"/>
  <c r="D119" i="1"/>
</calcChain>
</file>

<file path=xl/sharedStrings.xml><?xml version="1.0" encoding="utf-8"?>
<sst xmlns="http://schemas.openxmlformats.org/spreadsheetml/2006/main" count="124" uniqueCount="110">
  <si>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</si>
  <si>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</si>
  <si>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</si>
  <si>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</si>
  <si>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</si>
  <si>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</si>
  <si>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</si>
  <si>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</si>
  <si>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</si>
  <si>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</si>
  <si>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</si>
  <si>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</si>
  <si>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</si>
  <si>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</si>
  <si>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</si>
  <si>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</si>
  <si>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</si>
  <si>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</si>
  <si>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</si>
  <si>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</si>
  <si>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</si>
  <si>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</si>
  <si>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</si>
  <si>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</si>
  <si>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</si>
  <si>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</si>
  <si>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</si>
  <si>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</si>
  <si>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</si>
  <si>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</si>
  <si>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</si>
  <si>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</si>
  <si>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</si>
  <si>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</si>
  <si>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</si>
  <si>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</si>
  <si>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</si>
  <si>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</si>
  <si>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</si>
  <si>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</si>
  <si>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</si>
  <si>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</si>
  <si>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</si>
  <si>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</si>
  <si>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</si>
  <si>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</si>
  <si>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</si>
  <si>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</si>
  <si>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</si>
  <si>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</si>
  <si>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</si>
  <si>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</si>
  <si>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</si>
  <si>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</si>
  <si>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</si>
  <si>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</si>
  <si>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</si>
  <si>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</si>
  <si>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</si>
  <si>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</si>
  <si>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</si>
  <si>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</si>
  <si>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</si>
  <si>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</si>
  <si>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</si>
  <si>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</si>
  <si>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</si>
  <si>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</si>
  <si>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</si>
  <si>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</si>
  <si>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</si>
  <si>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</si>
  <si>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</si>
  <si>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</si>
  <si>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</si>
  <si>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</si>
  <si>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</si>
  <si>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</si>
  <si>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</si>
  <si>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</si>
  <si>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</si>
  <si>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Avdeling for medisinsk biokjemi, St. Olavs hospital</t>
  </si>
  <si>
    <t>Kristine B. Solem, kristine.solem@stolav.no</t>
  </si>
  <si>
    <t>Serum</t>
  </si>
  <si>
    <t>2017 (Bacheloroppgave ved NTNU, Institutt for bioingeniørfag)</t>
  </si>
  <si>
    <t>Siemens Advia Centaur XPT</t>
  </si>
  <si>
    <t>x</t>
  </si>
  <si>
    <t>Oppbevart i romtemeratur i laboratoriet</t>
  </si>
  <si>
    <t>Vacuette serum gelrør</t>
  </si>
  <si>
    <t>&lt; 2 timer</t>
  </si>
  <si>
    <t>inntil 7 døgn</t>
  </si>
  <si>
    <t>romtemperatur</t>
  </si>
  <si>
    <t>3000 G</t>
  </si>
  <si>
    <t>18 *C</t>
  </si>
  <si>
    <t>5 minutter</t>
  </si>
  <si>
    <t>Frosset ved -80 grader etter oppbevaring i romtemperatur</t>
  </si>
  <si>
    <t>Ikke relevant</t>
  </si>
  <si>
    <t>Sentrifugerte serumrør oppbevares 1 - 7 døgn i romtemperatur. Serum overføres til Nuncrør før de fryses ved -80 grader.</t>
  </si>
  <si>
    <t>Kristine B. Solem, valideringsansvarlig</t>
  </si>
  <si>
    <t>Martin Løkås Westgård som faglig veileder.</t>
  </si>
  <si>
    <t>S-vitamin B12 i romtemperatur, Advia Centaur XPT (pmol/L)</t>
  </si>
  <si>
    <t>Vitamin B12 (Kobalamin)</t>
  </si>
  <si>
    <t>Siemens VB12, kjemiluminiescens</t>
  </si>
  <si>
    <t>Siemens VB12, REF 09544818</t>
  </si>
  <si>
    <t>Vitamin B12 i serum</t>
  </si>
  <si>
    <t>Vitamin B12 i serum (pmol/L) er holdbar inntil 7 døgn ved oppbevaring i romtemperatur.</t>
  </si>
  <si>
    <t xml:space="preserve">Bacheloroppgave ved NTNU, mai 2017. Analyse av vitamin B12 på Advia Centaur ble utført av bioingeniørstudentene Marit Sørum og Andrea Sørvig med bioingeniør </t>
  </si>
  <si>
    <t>Nullprøven ble da straks nedfrosset ved minus 80 grader C, mens de andre porsjonene ble oppbevart i romtemperatur i sine angitte tidsrom før de også ble nedfrosset. Alle porsjoner fra samme person ble analysert i samme "batch". Det ble benyttet prøver fra 29 blodgivere. Tilatt bias og tillatt totalfeil er basert på data om biologisk variasjon. Referanse: Lacher DA, Hughes JP, Carroll MD. Biological variation of laboratory analytes based on the 1999-2002 National Health and Nutrition Examination Survey. Natl Health Stat Report 2010;21:1-7.</t>
  </si>
  <si>
    <t>Dato og signatur: 12.06.19, Kristine B. Solem, kvalitetskoordinator o</t>
  </si>
  <si>
    <t>Arne Åsberg, fagansvarlig 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</si>
</sst>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8"/>
      <name val="Microsoft Sans Serif"/>
      <family val="2"/>
    </font>
    <font>
      <sz val="8"/>
      <color indexed="64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3" fillId="4" borderId="0" xfId="0" applyFont="1" applyFill="1"/>
    <xf numFmtId="0" fontId="14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5" fillId="5" borderId="24" xfId="0" applyFont="1" applyFill="1" applyBorder="1"/>
    <xf numFmtId="0" fontId="16" fillId="4" borderId="0" xfId="0" applyFont="1" applyFill="1"/>
    <xf numFmtId="0" fontId="17" fillId="4" borderId="0" xfId="0" applyFont="1" applyFill="1"/>
    <xf numFmtId="0" fontId="16" fillId="5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24" xfId="0" applyFont="1" applyFill="1" applyBorder="1"/>
    <xf numFmtId="0" fontId="19" fillId="4" borderId="0" xfId="0" applyFont="1" applyFill="1" applyBorder="1"/>
    <xf numFmtId="0" fontId="19" fillId="5" borderId="24" xfId="0" applyFont="1" applyFill="1" applyBorder="1" applyAlignment="1">
      <alignment horizontal="center"/>
    </xf>
    <xf numFmtId="0" fontId="19" fillId="6" borderId="24" xfId="0" applyFont="1" applyFill="1" applyBorder="1"/>
    <xf numFmtId="0" fontId="19" fillId="6" borderId="25" xfId="0" applyFont="1" applyFill="1" applyBorder="1" applyAlignment="1"/>
    <xf numFmtId="0" fontId="19" fillId="6" borderId="27" xfId="0" applyFont="1" applyFill="1" applyBorder="1" applyAlignment="1"/>
    <xf numFmtId="0" fontId="19" fillId="6" borderId="25" xfId="0" applyFont="1" applyFill="1" applyBorder="1"/>
    <xf numFmtId="0" fontId="19" fillId="6" borderId="26" xfId="0" applyFont="1" applyFill="1" applyBorder="1"/>
    <xf numFmtId="0" fontId="19" fillId="6" borderId="27" xfId="0" applyFont="1" applyFill="1" applyBorder="1"/>
    <xf numFmtId="0" fontId="20" fillId="6" borderId="24" xfId="0" applyFont="1" applyFill="1" applyBorder="1"/>
    <xf numFmtId="0" fontId="19" fillId="6" borderId="29" xfId="0" applyFont="1" applyFill="1" applyBorder="1"/>
    <xf numFmtId="0" fontId="19" fillId="5" borderId="29" xfId="0" applyFont="1" applyFill="1" applyBorder="1"/>
    <xf numFmtId="0" fontId="19" fillId="6" borderId="30" xfId="0" applyFont="1" applyFill="1" applyBorder="1"/>
    <xf numFmtId="0" fontId="19" fillId="6" borderId="31" xfId="0" applyFont="1" applyFill="1" applyBorder="1"/>
    <xf numFmtId="0" fontId="19" fillId="6" borderId="32" xfId="0" applyFont="1" applyFill="1" applyBorder="1"/>
    <xf numFmtId="0" fontId="19" fillId="6" borderId="23" xfId="0" applyFont="1" applyFill="1" applyBorder="1"/>
    <xf numFmtId="0" fontId="19" fillId="5" borderId="33" xfId="0" applyFont="1" applyFill="1" applyBorder="1"/>
    <xf numFmtId="0" fontId="19" fillId="6" borderId="34" xfId="0" applyFont="1" applyFill="1" applyBorder="1"/>
    <xf numFmtId="0" fontId="19" fillId="5" borderId="35" xfId="0" applyFont="1" applyFill="1" applyBorder="1"/>
    <xf numFmtId="0" fontId="19" fillId="5" borderId="36" xfId="0" applyFont="1" applyFill="1" applyBorder="1"/>
    <xf numFmtId="0" fontId="19" fillId="6" borderId="37" xfId="0" applyFont="1" applyFill="1" applyBorder="1"/>
    <xf numFmtId="0" fontId="13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1" fillId="4" borderId="0" xfId="0" applyFont="1" applyFill="1"/>
    <xf numFmtId="0" fontId="21" fillId="5" borderId="44" xfId="0" applyFont="1" applyFill="1" applyBorder="1"/>
    <xf numFmtId="2" fontId="23" fillId="0" borderId="24" xfId="2" applyNumberFormat="1" applyFont="1" applyFill="1" applyBorder="1" applyAlignment="1" applyProtection="1">
      <alignment horizontal="center" vertical="top"/>
      <protection locked="0"/>
    </xf>
    <xf numFmtId="2" fontId="24" fillId="0" borderId="24" xfId="2" applyNumberFormat="1" applyFont="1" applyFill="1" applyBorder="1" applyAlignment="1" applyProtection="1">
      <alignment horizontal="center" vertical="top"/>
      <protection locked="0"/>
    </xf>
    <xf numFmtId="2" fontId="23" fillId="0" borderId="24" xfId="2" applyNumberFormat="1" applyFont="1" applyBorder="1" applyAlignment="1" applyProtection="1">
      <alignment horizontal="center" vertical="top"/>
      <protection locked="0"/>
    </xf>
    <xf numFmtId="2" fontId="24" fillId="0" borderId="24" xfId="2" applyNumberFormat="1" applyFont="1" applyBorder="1" applyAlignment="1" applyProtection="1">
      <alignment horizontal="center" vertical="top"/>
      <protection locked="0"/>
    </xf>
    <xf numFmtId="165" fontId="24" fillId="0" borderId="24" xfId="2" applyNumberFormat="1" applyFont="1" applyBorder="1" applyAlignment="1" applyProtection="1">
      <alignment horizontal="center" vertical="top"/>
      <protection locked="0"/>
    </xf>
    <xf numFmtId="0" fontId="22" fillId="4" borderId="0" xfId="0" applyFont="1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5" borderId="25" xfId="0" applyFont="1" applyFill="1" applyBorder="1" applyAlignment="1">
      <alignment horizontal="left" wrapText="1"/>
    </xf>
    <xf numFmtId="0" fontId="19" fillId="5" borderId="26" xfId="0" applyFont="1" applyFill="1" applyBorder="1" applyAlignment="1">
      <alignment horizontal="left" wrapText="1"/>
    </xf>
    <xf numFmtId="0" fontId="19" fillId="5" borderId="27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5" borderId="47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48" xfId="0" applyFill="1" applyBorder="1" applyAlignment="1">
      <alignment horizontal="left" wrapText="1"/>
    </xf>
  </cellXfs>
  <cellStyles count="3">
    <cellStyle name="Hyperkobling" xfId="1" builtinId="8"/>
    <cellStyle name="Normal" xfId="0" builtinId="0"/>
    <cellStyle name="Normal 2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447</c:v>
                </c:pt>
                <c:pt idx="1">
                  <c:v>434</c:v>
                </c:pt>
                <c:pt idx="2">
                  <c:v>443</c:v>
                </c:pt>
                <c:pt idx="3">
                  <c:v>439</c:v>
                </c:pt>
                <c:pt idx="4">
                  <c:v>436</c:v>
                </c:pt>
                <c:pt idx="5">
                  <c:v>423</c:v>
                </c:pt>
                <c:pt idx="6">
                  <c:v>446</c:v>
                </c:pt>
                <c:pt idx="7">
                  <c:v>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9-42AE-BB66-24E8BF13D2E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541</c:v>
                </c:pt>
                <c:pt idx="1">
                  <c:v>469</c:v>
                </c:pt>
                <c:pt idx="2">
                  <c:v>484</c:v>
                </c:pt>
                <c:pt idx="3">
                  <c:v>482</c:v>
                </c:pt>
                <c:pt idx="4">
                  <c:v>480</c:v>
                </c:pt>
                <c:pt idx="5">
                  <c:v>465</c:v>
                </c:pt>
                <c:pt idx="6">
                  <c:v>443</c:v>
                </c:pt>
                <c:pt idx="7">
                  <c:v>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9-42AE-BB66-24E8BF13D2E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190</c:v>
                </c:pt>
                <c:pt idx="1">
                  <c:v>193</c:v>
                </c:pt>
                <c:pt idx="2">
                  <c:v>201</c:v>
                </c:pt>
                <c:pt idx="3">
                  <c:v>184</c:v>
                </c:pt>
                <c:pt idx="4">
                  <c:v>196</c:v>
                </c:pt>
                <c:pt idx="5">
                  <c:v>184</c:v>
                </c:pt>
                <c:pt idx="6">
                  <c:v>175</c:v>
                </c:pt>
                <c:pt idx="7">
                  <c:v>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9-42AE-BB66-24E8BF13D2E9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349</c:v>
                </c:pt>
                <c:pt idx="1">
                  <c:v>346</c:v>
                </c:pt>
                <c:pt idx="2">
                  <c:v>342</c:v>
                </c:pt>
                <c:pt idx="3">
                  <c:v>333</c:v>
                </c:pt>
                <c:pt idx="4">
                  <c:v>336</c:v>
                </c:pt>
                <c:pt idx="5">
                  <c:v>333</c:v>
                </c:pt>
                <c:pt idx="6">
                  <c:v>335</c:v>
                </c:pt>
                <c:pt idx="7">
                  <c:v>330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9-42AE-BB66-24E8BF13D2E9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236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230</c:v>
                </c:pt>
                <c:pt idx="5">
                  <c:v>231</c:v>
                </c:pt>
                <c:pt idx="6">
                  <c:v>216</c:v>
                </c:pt>
                <c:pt idx="7">
                  <c:v>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9-42AE-BB66-24E8BF13D2E9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259</c:v>
                </c:pt>
                <c:pt idx="1">
                  <c:v>243</c:v>
                </c:pt>
                <c:pt idx="2">
                  <c:v>240</c:v>
                </c:pt>
                <c:pt idx="3">
                  <c:v>246</c:v>
                </c:pt>
                <c:pt idx="4">
                  <c:v>241</c:v>
                </c:pt>
                <c:pt idx="5">
                  <c:v>245</c:v>
                </c:pt>
                <c:pt idx="6">
                  <c:v>250</c:v>
                </c:pt>
                <c:pt idx="7">
                  <c:v>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9-42AE-BB66-24E8BF13D2E9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329</c:v>
                </c:pt>
                <c:pt idx="1">
                  <c:v>315</c:v>
                </c:pt>
                <c:pt idx="2">
                  <c:v>339</c:v>
                </c:pt>
                <c:pt idx="3">
                  <c:v>331</c:v>
                </c:pt>
                <c:pt idx="4">
                  <c:v>327</c:v>
                </c:pt>
                <c:pt idx="5">
                  <c:v>328</c:v>
                </c:pt>
                <c:pt idx="6">
                  <c:v>344</c:v>
                </c:pt>
                <c:pt idx="7">
                  <c:v>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9-42AE-BB66-24E8BF13D2E9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189</c:v>
                </c:pt>
                <c:pt idx="1">
                  <c:v>182</c:v>
                </c:pt>
                <c:pt idx="2">
                  <c:v>179</c:v>
                </c:pt>
                <c:pt idx="3">
                  <c:v>178</c:v>
                </c:pt>
                <c:pt idx="4">
                  <c:v>186</c:v>
                </c:pt>
                <c:pt idx="5">
                  <c:v>181</c:v>
                </c:pt>
                <c:pt idx="6">
                  <c:v>176</c:v>
                </c:pt>
                <c:pt idx="7">
                  <c:v>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9-42AE-BB66-24E8BF13D2E9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227</c:v>
                </c:pt>
                <c:pt idx="1">
                  <c:v>221</c:v>
                </c:pt>
                <c:pt idx="2">
                  <c:v>209</c:v>
                </c:pt>
                <c:pt idx="3">
                  <c:v>212</c:v>
                </c:pt>
                <c:pt idx="4">
                  <c:v>204</c:v>
                </c:pt>
                <c:pt idx="5">
                  <c:v>208</c:v>
                </c:pt>
                <c:pt idx="6">
                  <c:v>202</c:v>
                </c:pt>
                <c:pt idx="7">
                  <c:v>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9-42AE-BB66-24E8BF13D2E9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273</c:v>
                </c:pt>
                <c:pt idx="1">
                  <c:v>259</c:v>
                </c:pt>
                <c:pt idx="2">
                  <c:v>274</c:v>
                </c:pt>
                <c:pt idx="3">
                  <c:v>264</c:v>
                </c:pt>
                <c:pt idx="4">
                  <c:v>245</c:v>
                </c:pt>
                <c:pt idx="5">
                  <c:v>248</c:v>
                </c:pt>
                <c:pt idx="6">
                  <c:v>263</c:v>
                </c:pt>
                <c:pt idx="7">
                  <c:v>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B39-42AE-BB66-24E8BF13D2E9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229</c:v>
                </c:pt>
                <c:pt idx="1">
                  <c:v>199</c:v>
                </c:pt>
                <c:pt idx="2">
                  <c:v>214</c:v>
                </c:pt>
                <c:pt idx="3">
                  <c:v>204</c:v>
                </c:pt>
                <c:pt idx="4">
                  <c:v>213</c:v>
                </c:pt>
                <c:pt idx="5">
                  <c:v>209</c:v>
                </c:pt>
                <c:pt idx="6">
                  <c:v>204</c:v>
                </c:pt>
                <c:pt idx="7">
                  <c:v>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B39-42AE-BB66-24E8BF13D2E9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175</c:v>
                </c:pt>
                <c:pt idx="1">
                  <c:v>171</c:v>
                </c:pt>
                <c:pt idx="2">
                  <c:v>176</c:v>
                </c:pt>
                <c:pt idx="3">
                  <c:v>178</c:v>
                </c:pt>
                <c:pt idx="4">
                  <c:v>168</c:v>
                </c:pt>
                <c:pt idx="5">
                  <c:v>174</c:v>
                </c:pt>
                <c:pt idx="6">
                  <c:v>185</c:v>
                </c:pt>
                <c:pt idx="7">
                  <c:v>180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B39-42AE-BB66-24E8BF13D2E9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323</c:v>
                </c:pt>
                <c:pt idx="1">
                  <c:v>306</c:v>
                </c:pt>
                <c:pt idx="2">
                  <c:v>316</c:v>
                </c:pt>
                <c:pt idx="3">
                  <c:v>303</c:v>
                </c:pt>
                <c:pt idx="4">
                  <c:v>302</c:v>
                </c:pt>
                <c:pt idx="5">
                  <c:v>291</c:v>
                </c:pt>
                <c:pt idx="6">
                  <c:v>280</c:v>
                </c:pt>
                <c:pt idx="7">
                  <c:v>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B39-42AE-BB66-24E8BF13D2E9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572</c:v>
                </c:pt>
                <c:pt idx="1">
                  <c:v>570</c:v>
                </c:pt>
                <c:pt idx="2">
                  <c:v>552</c:v>
                </c:pt>
                <c:pt idx="3">
                  <c:v>552</c:v>
                </c:pt>
                <c:pt idx="4">
                  <c:v>526</c:v>
                </c:pt>
                <c:pt idx="5">
                  <c:v>556</c:v>
                </c:pt>
                <c:pt idx="6">
                  <c:v>546</c:v>
                </c:pt>
                <c:pt idx="7">
                  <c:v>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B39-42AE-BB66-24E8BF13D2E9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366</c:v>
                </c:pt>
                <c:pt idx="1">
                  <c:v>353</c:v>
                </c:pt>
                <c:pt idx="2">
                  <c:v>347</c:v>
                </c:pt>
                <c:pt idx="3">
                  <c:v>345</c:v>
                </c:pt>
                <c:pt idx="4">
                  <c:v>348</c:v>
                </c:pt>
                <c:pt idx="5">
                  <c:v>365</c:v>
                </c:pt>
                <c:pt idx="6">
                  <c:v>349</c:v>
                </c:pt>
                <c:pt idx="7">
                  <c:v>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B39-42AE-BB66-24E8BF13D2E9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0.00</c:formatCode>
                <c:ptCount val="9"/>
                <c:pt idx="0">
                  <c:v>532</c:v>
                </c:pt>
                <c:pt idx="1">
                  <c:v>486</c:v>
                </c:pt>
                <c:pt idx="2">
                  <c:v>483</c:v>
                </c:pt>
                <c:pt idx="3">
                  <c:v>481</c:v>
                </c:pt>
                <c:pt idx="4">
                  <c:v>470</c:v>
                </c:pt>
                <c:pt idx="5">
                  <c:v>480</c:v>
                </c:pt>
                <c:pt idx="6">
                  <c:v>477</c:v>
                </c:pt>
                <c:pt idx="7">
                  <c:v>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B39-42AE-BB66-24E8BF13D2E9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0.00</c:formatCode>
                <c:ptCount val="9"/>
                <c:pt idx="0">
                  <c:v>358</c:v>
                </c:pt>
                <c:pt idx="1">
                  <c:v>356</c:v>
                </c:pt>
                <c:pt idx="2">
                  <c:v>339</c:v>
                </c:pt>
                <c:pt idx="3">
                  <c:v>342</c:v>
                </c:pt>
                <c:pt idx="4">
                  <c:v>337</c:v>
                </c:pt>
                <c:pt idx="5">
                  <c:v>354</c:v>
                </c:pt>
                <c:pt idx="6">
                  <c:v>345</c:v>
                </c:pt>
                <c:pt idx="7">
                  <c:v>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B39-42AE-BB66-24E8BF13D2E9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0.00</c:formatCode>
                <c:ptCount val="9"/>
                <c:pt idx="0">
                  <c:v>242</c:v>
                </c:pt>
                <c:pt idx="1">
                  <c:v>212</c:v>
                </c:pt>
                <c:pt idx="2">
                  <c:v>224</c:v>
                </c:pt>
                <c:pt idx="3">
                  <c:v>209</c:v>
                </c:pt>
                <c:pt idx="4">
                  <c:v>218</c:v>
                </c:pt>
                <c:pt idx="5">
                  <c:v>224</c:v>
                </c:pt>
                <c:pt idx="6">
                  <c:v>216</c:v>
                </c:pt>
                <c:pt idx="7">
                  <c:v>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B39-42AE-BB66-24E8BF13D2E9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0.00</c:formatCode>
                <c:ptCount val="9"/>
                <c:pt idx="0">
                  <c:v>216</c:v>
                </c:pt>
                <c:pt idx="1">
                  <c:v>206</c:v>
                </c:pt>
                <c:pt idx="2">
                  <c:v>194</c:v>
                </c:pt>
                <c:pt idx="3">
                  <c:v>203</c:v>
                </c:pt>
                <c:pt idx="4">
                  <c:v>199</c:v>
                </c:pt>
                <c:pt idx="5">
                  <c:v>216</c:v>
                </c:pt>
                <c:pt idx="6">
                  <c:v>208</c:v>
                </c:pt>
                <c:pt idx="7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B39-42AE-BB66-24E8BF13D2E9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0.00</c:formatCode>
                <c:ptCount val="9"/>
                <c:pt idx="0">
                  <c:v>352</c:v>
                </c:pt>
                <c:pt idx="1">
                  <c:v>360</c:v>
                </c:pt>
                <c:pt idx="2">
                  <c:v>344</c:v>
                </c:pt>
                <c:pt idx="3">
                  <c:v>332</c:v>
                </c:pt>
                <c:pt idx="4">
                  <c:v>332</c:v>
                </c:pt>
                <c:pt idx="5">
                  <c:v>334</c:v>
                </c:pt>
                <c:pt idx="6">
                  <c:v>332</c:v>
                </c:pt>
                <c:pt idx="7">
                  <c:v>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B39-42AE-BB66-24E8BF13D2E9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0.00</c:formatCode>
                <c:ptCount val="9"/>
                <c:pt idx="0">
                  <c:v>271</c:v>
                </c:pt>
                <c:pt idx="1">
                  <c:v>259</c:v>
                </c:pt>
                <c:pt idx="2">
                  <c:v>273</c:v>
                </c:pt>
                <c:pt idx="3">
                  <c:v>259</c:v>
                </c:pt>
                <c:pt idx="4">
                  <c:v>246</c:v>
                </c:pt>
                <c:pt idx="5">
                  <c:v>245</c:v>
                </c:pt>
                <c:pt idx="6">
                  <c:v>258</c:v>
                </c:pt>
                <c:pt idx="7">
                  <c:v>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B39-42AE-BB66-24E8BF13D2E9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0.00</c:formatCode>
                <c:ptCount val="9"/>
                <c:pt idx="0">
                  <c:v>282</c:v>
                </c:pt>
                <c:pt idx="1">
                  <c:v>264</c:v>
                </c:pt>
                <c:pt idx="2">
                  <c:v>279</c:v>
                </c:pt>
                <c:pt idx="3">
                  <c:v>260</c:v>
                </c:pt>
                <c:pt idx="4">
                  <c:v>256</c:v>
                </c:pt>
                <c:pt idx="5">
                  <c:v>267</c:v>
                </c:pt>
                <c:pt idx="6">
                  <c:v>269</c:v>
                </c:pt>
                <c:pt idx="7">
                  <c:v>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B39-42AE-BB66-24E8BF13D2E9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0.00</c:formatCode>
                <c:ptCount val="9"/>
                <c:pt idx="0">
                  <c:v>333</c:v>
                </c:pt>
                <c:pt idx="1">
                  <c:v>318</c:v>
                </c:pt>
                <c:pt idx="2">
                  <c:v>315</c:v>
                </c:pt>
                <c:pt idx="3">
                  <c:v>307</c:v>
                </c:pt>
                <c:pt idx="4">
                  <c:v>309</c:v>
                </c:pt>
                <c:pt idx="5">
                  <c:v>309</c:v>
                </c:pt>
                <c:pt idx="6">
                  <c:v>308</c:v>
                </c:pt>
                <c:pt idx="7">
                  <c:v>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B39-42AE-BB66-24E8BF13D2E9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0.00</c:formatCode>
                <c:ptCount val="9"/>
                <c:pt idx="0">
                  <c:v>279</c:v>
                </c:pt>
                <c:pt idx="1">
                  <c:v>270</c:v>
                </c:pt>
                <c:pt idx="2">
                  <c:v>271</c:v>
                </c:pt>
                <c:pt idx="3">
                  <c:v>256</c:v>
                </c:pt>
                <c:pt idx="4">
                  <c:v>267</c:v>
                </c:pt>
                <c:pt idx="5">
                  <c:v>271</c:v>
                </c:pt>
                <c:pt idx="6">
                  <c:v>280</c:v>
                </c:pt>
                <c:pt idx="7">
                  <c:v>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B39-42AE-BB66-24E8BF13D2E9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0.00</c:formatCode>
                <c:ptCount val="9"/>
                <c:pt idx="0">
                  <c:v>213</c:v>
                </c:pt>
                <c:pt idx="1">
                  <c:v>208</c:v>
                </c:pt>
                <c:pt idx="2">
                  <c:v>202</c:v>
                </c:pt>
                <c:pt idx="3">
                  <c:v>200</c:v>
                </c:pt>
                <c:pt idx="4">
                  <c:v>199</c:v>
                </c:pt>
                <c:pt idx="5">
                  <c:v>204</c:v>
                </c:pt>
                <c:pt idx="6">
                  <c:v>192</c:v>
                </c:pt>
                <c:pt idx="7">
                  <c:v>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B39-42AE-BB66-24E8BF13D2E9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0.00</c:formatCode>
                <c:ptCount val="9"/>
                <c:pt idx="0">
                  <c:v>360</c:v>
                </c:pt>
                <c:pt idx="1">
                  <c:v>343</c:v>
                </c:pt>
                <c:pt idx="2">
                  <c:v>341</c:v>
                </c:pt>
                <c:pt idx="3">
                  <c:v>322</c:v>
                </c:pt>
                <c:pt idx="4">
                  <c:v>320</c:v>
                </c:pt>
                <c:pt idx="5">
                  <c:v>333</c:v>
                </c:pt>
                <c:pt idx="6">
                  <c:v>325</c:v>
                </c:pt>
                <c:pt idx="7">
                  <c:v>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B39-42AE-BB66-24E8BF13D2E9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0.00</c:formatCode>
                <c:ptCount val="9"/>
                <c:pt idx="0">
                  <c:v>336</c:v>
                </c:pt>
                <c:pt idx="1">
                  <c:v>330</c:v>
                </c:pt>
                <c:pt idx="2">
                  <c:v>321</c:v>
                </c:pt>
                <c:pt idx="3">
                  <c:v>332</c:v>
                </c:pt>
                <c:pt idx="4">
                  <c:v>314</c:v>
                </c:pt>
                <c:pt idx="5">
                  <c:v>347</c:v>
                </c:pt>
                <c:pt idx="6">
                  <c:v>351</c:v>
                </c:pt>
                <c:pt idx="7">
                  <c:v>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B39-42AE-BB66-24E8BF13D2E9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0.00</c:formatCode>
                <c:ptCount val="9"/>
                <c:pt idx="0">
                  <c:v>249</c:v>
                </c:pt>
                <c:pt idx="1">
                  <c:v>234</c:v>
                </c:pt>
                <c:pt idx="2">
                  <c:v>225</c:v>
                </c:pt>
                <c:pt idx="3">
                  <c:v>228</c:v>
                </c:pt>
                <c:pt idx="4">
                  <c:v>229</c:v>
                </c:pt>
                <c:pt idx="5">
                  <c:v>233</c:v>
                </c:pt>
                <c:pt idx="6">
                  <c:v>241</c:v>
                </c:pt>
                <c:pt idx="7">
                  <c:v>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B39-42AE-BB66-24E8BF13D2E9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0.00</c:formatCode>
                <c:ptCount val="9"/>
                <c:pt idx="0">
                  <c:v>754</c:v>
                </c:pt>
                <c:pt idx="1">
                  <c:v>700</c:v>
                </c:pt>
                <c:pt idx="2">
                  <c:v>684</c:v>
                </c:pt>
                <c:pt idx="3">
                  <c:v>678</c:v>
                </c:pt>
                <c:pt idx="4">
                  <c:v>677</c:v>
                </c:pt>
                <c:pt idx="5">
                  <c:v>668</c:v>
                </c:pt>
                <c:pt idx="6">
                  <c:v>678</c:v>
                </c:pt>
                <c:pt idx="7">
                  <c:v>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B39-42AE-BB66-24E8BF13D2E9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B39-42AE-BB66-24E8BF13D2E9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B39-42AE-BB66-24E8BF13D2E9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B39-42AE-BB66-24E8BF13D2E9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B39-42AE-BB66-24E8BF13D2E9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B39-42AE-BB66-24E8BF13D2E9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B39-42AE-BB66-24E8BF13D2E9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B39-42AE-BB66-24E8BF13D2E9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B39-42AE-BB66-24E8BF13D2E9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B39-42AE-BB66-24E8BF13D2E9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B39-42AE-BB66-24E8BF13D2E9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B39-42AE-BB66-24E8BF13D2E9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B39-42AE-BB66-24E8BF13D2E9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B39-42AE-BB66-24E8BF13D2E9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B39-42AE-BB66-24E8BF13D2E9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B39-42AE-BB66-24E8BF13D2E9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B39-42AE-BB66-24E8BF13D2E9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B39-42AE-BB66-24E8BF13D2E9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B39-42AE-BB66-24E8BF13D2E9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B39-42AE-BB66-24E8BF13D2E9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B39-42AE-BB66-24E8BF13D2E9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B39-42AE-BB66-24E8BF13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8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5849737532809"/>
          <c:y val="3.7037037037037035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97.091722595078295</c:v>
                </c:pt>
                <c:pt idx="2">
                  <c:v>99.105145413870247</c:v>
                </c:pt>
                <c:pt idx="3">
                  <c:v>98.210290827740494</c:v>
                </c:pt>
                <c:pt idx="4">
                  <c:v>97.539149888143172</c:v>
                </c:pt>
                <c:pt idx="5">
                  <c:v>94.630872483221466</c:v>
                </c:pt>
                <c:pt idx="6">
                  <c:v>99.776286353467555</c:v>
                </c:pt>
                <c:pt idx="7">
                  <c:v>97.091722595078295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2-4A4F-B2E4-80F976CF640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86.691312384473193</c:v>
                </c:pt>
                <c:pt idx="2">
                  <c:v>89.463955637707954</c:v>
                </c:pt>
                <c:pt idx="3">
                  <c:v>89.094269870609978</c:v>
                </c:pt>
                <c:pt idx="4">
                  <c:v>88.724584103512015</c:v>
                </c:pt>
                <c:pt idx="5">
                  <c:v>85.951940850277268</c:v>
                </c:pt>
                <c:pt idx="6">
                  <c:v>81.885397412199637</c:v>
                </c:pt>
                <c:pt idx="7">
                  <c:v>85.767097966728272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2-4A4F-B2E4-80F976CF6406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101.57894736842105</c:v>
                </c:pt>
                <c:pt idx="2">
                  <c:v>105.78947368421052</c:v>
                </c:pt>
                <c:pt idx="3">
                  <c:v>96.84210526315789</c:v>
                </c:pt>
                <c:pt idx="4">
                  <c:v>103.15789473684211</c:v>
                </c:pt>
                <c:pt idx="5">
                  <c:v>96.84210526315789</c:v>
                </c:pt>
                <c:pt idx="6">
                  <c:v>92.10526315789474</c:v>
                </c:pt>
                <c:pt idx="7">
                  <c:v>100.52631578947368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02-4A4F-B2E4-80F976CF640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99.140401146131808</c:v>
                </c:pt>
                <c:pt idx="2">
                  <c:v>97.994269340974213</c:v>
                </c:pt>
                <c:pt idx="3">
                  <c:v>95.415472779369622</c:v>
                </c:pt>
                <c:pt idx="4">
                  <c:v>96.275071633237815</c:v>
                </c:pt>
                <c:pt idx="5">
                  <c:v>95.415472779369622</c:v>
                </c:pt>
                <c:pt idx="6">
                  <c:v>95.988538681948427</c:v>
                </c:pt>
                <c:pt idx="7">
                  <c:v>94.55587392550143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02-4A4F-B2E4-80F976CF6406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93.220338983050837</c:v>
                </c:pt>
                <c:pt idx="2">
                  <c:v>93.220338983050837</c:v>
                </c:pt>
                <c:pt idx="3">
                  <c:v>93.220338983050837</c:v>
                </c:pt>
                <c:pt idx="4">
                  <c:v>97.457627118644069</c:v>
                </c:pt>
                <c:pt idx="5">
                  <c:v>97.881355932203391</c:v>
                </c:pt>
                <c:pt idx="6">
                  <c:v>91.525423728813564</c:v>
                </c:pt>
                <c:pt idx="7">
                  <c:v>91.949152542372886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02-4A4F-B2E4-80F976CF6406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93.822393822393821</c:v>
                </c:pt>
                <c:pt idx="2">
                  <c:v>92.664092664092664</c:v>
                </c:pt>
                <c:pt idx="3">
                  <c:v>94.980694980694977</c:v>
                </c:pt>
                <c:pt idx="4">
                  <c:v>93.050193050193059</c:v>
                </c:pt>
                <c:pt idx="5">
                  <c:v>94.594594594594597</c:v>
                </c:pt>
                <c:pt idx="6">
                  <c:v>96.525096525096515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02-4A4F-B2E4-80F976CF6406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95.744680851063833</c:v>
                </c:pt>
                <c:pt idx="2">
                  <c:v>103.03951367781154</c:v>
                </c:pt>
                <c:pt idx="3">
                  <c:v>100.60790273556231</c:v>
                </c:pt>
                <c:pt idx="4">
                  <c:v>99.392097264437695</c:v>
                </c:pt>
                <c:pt idx="5">
                  <c:v>99.696048632218847</c:v>
                </c:pt>
                <c:pt idx="6">
                  <c:v>104.55927051671732</c:v>
                </c:pt>
                <c:pt idx="7">
                  <c:v>99.392097264437695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02-4A4F-B2E4-80F976CF6406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96.296296296296291</c:v>
                </c:pt>
                <c:pt idx="2">
                  <c:v>94.708994708994709</c:v>
                </c:pt>
                <c:pt idx="3">
                  <c:v>94.179894179894177</c:v>
                </c:pt>
                <c:pt idx="4">
                  <c:v>98.412698412698404</c:v>
                </c:pt>
                <c:pt idx="5">
                  <c:v>95.767195767195773</c:v>
                </c:pt>
                <c:pt idx="6">
                  <c:v>93.121693121693113</c:v>
                </c:pt>
                <c:pt idx="7">
                  <c:v>93.650793650793645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02-4A4F-B2E4-80F976CF6406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97.356828193832598</c:v>
                </c:pt>
                <c:pt idx="2">
                  <c:v>92.070484581497809</c:v>
                </c:pt>
                <c:pt idx="3">
                  <c:v>93.392070484581495</c:v>
                </c:pt>
                <c:pt idx="4">
                  <c:v>89.867841409691636</c:v>
                </c:pt>
                <c:pt idx="5">
                  <c:v>91.629955947136565</c:v>
                </c:pt>
                <c:pt idx="6">
                  <c:v>88.986784140969164</c:v>
                </c:pt>
                <c:pt idx="7">
                  <c:v>93.832599118942724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02-4A4F-B2E4-80F976CF6406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94.871794871794862</c:v>
                </c:pt>
                <c:pt idx="2">
                  <c:v>100.36630036630036</c:v>
                </c:pt>
                <c:pt idx="3">
                  <c:v>96.703296703296701</c:v>
                </c:pt>
                <c:pt idx="4">
                  <c:v>89.743589743589752</c:v>
                </c:pt>
                <c:pt idx="5">
                  <c:v>90.842490842490847</c:v>
                </c:pt>
                <c:pt idx="6">
                  <c:v>96.336996336996336</c:v>
                </c:pt>
                <c:pt idx="7">
                  <c:v>94.139194139194132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02-4A4F-B2E4-80F976CF6406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86.899563318777297</c:v>
                </c:pt>
                <c:pt idx="2">
                  <c:v>93.449781659388648</c:v>
                </c:pt>
                <c:pt idx="3">
                  <c:v>89.082969432314414</c:v>
                </c:pt>
                <c:pt idx="4">
                  <c:v>93.013100436681214</c:v>
                </c:pt>
                <c:pt idx="5">
                  <c:v>91.266375545851531</c:v>
                </c:pt>
                <c:pt idx="6">
                  <c:v>89.082969432314414</c:v>
                </c:pt>
                <c:pt idx="7">
                  <c:v>88.209606986899558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02-4A4F-B2E4-80F976CF6406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97.714285714285708</c:v>
                </c:pt>
                <c:pt idx="2">
                  <c:v>100.57142857142858</c:v>
                </c:pt>
                <c:pt idx="3">
                  <c:v>101.71428571428571</c:v>
                </c:pt>
                <c:pt idx="4">
                  <c:v>96</c:v>
                </c:pt>
                <c:pt idx="5">
                  <c:v>99.428571428571431</c:v>
                </c:pt>
                <c:pt idx="6">
                  <c:v>105.71428571428572</c:v>
                </c:pt>
                <c:pt idx="7">
                  <c:v>102.85714285714285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02-4A4F-B2E4-80F976CF6406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94.73684210526315</c:v>
                </c:pt>
                <c:pt idx="2">
                  <c:v>97.832817337461293</c:v>
                </c:pt>
                <c:pt idx="3">
                  <c:v>93.808049535603715</c:v>
                </c:pt>
                <c:pt idx="4">
                  <c:v>93.498452012383908</c:v>
                </c:pt>
                <c:pt idx="5">
                  <c:v>90.092879256965944</c:v>
                </c:pt>
                <c:pt idx="6">
                  <c:v>86.687306501547994</c:v>
                </c:pt>
                <c:pt idx="7">
                  <c:v>93.188854489164086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F02-4A4F-B2E4-80F976CF6406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99.650349650349639</c:v>
                </c:pt>
                <c:pt idx="2">
                  <c:v>96.503496503496507</c:v>
                </c:pt>
                <c:pt idx="3">
                  <c:v>96.503496503496507</c:v>
                </c:pt>
                <c:pt idx="4">
                  <c:v>91.95804195804196</c:v>
                </c:pt>
                <c:pt idx="5">
                  <c:v>97.2027972027972</c:v>
                </c:pt>
                <c:pt idx="6">
                  <c:v>95.454545454545453</c:v>
                </c:pt>
                <c:pt idx="7">
                  <c:v>92.132867132867133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02-4A4F-B2E4-80F976CF6406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96.448087431693992</c:v>
                </c:pt>
                <c:pt idx="2">
                  <c:v>94.808743169398909</c:v>
                </c:pt>
                <c:pt idx="3">
                  <c:v>94.262295081967224</c:v>
                </c:pt>
                <c:pt idx="4">
                  <c:v>95.081967213114751</c:v>
                </c:pt>
                <c:pt idx="5">
                  <c:v>99.726775956284158</c:v>
                </c:pt>
                <c:pt idx="6">
                  <c:v>95.355191256830594</c:v>
                </c:pt>
                <c:pt idx="7">
                  <c:v>96.448087431693992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F02-4A4F-B2E4-80F976CF6406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91.353383458646618</c:v>
                </c:pt>
                <c:pt idx="2">
                  <c:v>90.789473684210535</c:v>
                </c:pt>
                <c:pt idx="3">
                  <c:v>90.413533834586474</c:v>
                </c:pt>
                <c:pt idx="4">
                  <c:v>88.345864661654133</c:v>
                </c:pt>
                <c:pt idx="5">
                  <c:v>90.225563909774436</c:v>
                </c:pt>
                <c:pt idx="6">
                  <c:v>89.661654135338338</c:v>
                </c:pt>
                <c:pt idx="7">
                  <c:v>93.045112781954884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F02-4A4F-B2E4-80F976CF6406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99.441340782122893</c:v>
                </c:pt>
                <c:pt idx="2">
                  <c:v>94.692737430167597</c:v>
                </c:pt>
                <c:pt idx="3">
                  <c:v>95.530726256983243</c:v>
                </c:pt>
                <c:pt idx="4">
                  <c:v>94.134078212290504</c:v>
                </c:pt>
                <c:pt idx="5">
                  <c:v>98.882681564245814</c:v>
                </c:pt>
                <c:pt idx="6">
                  <c:v>96.36871508379889</c:v>
                </c:pt>
                <c:pt idx="7">
                  <c:v>93.016759776536318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F02-4A4F-B2E4-80F976CF6406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87.603305785123965</c:v>
                </c:pt>
                <c:pt idx="2">
                  <c:v>92.561983471074385</c:v>
                </c:pt>
                <c:pt idx="3">
                  <c:v>86.36363636363636</c:v>
                </c:pt>
                <c:pt idx="4">
                  <c:v>90.082644628099175</c:v>
                </c:pt>
                <c:pt idx="5">
                  <c:v>92.561983471074385</c:v>
                </c:pt>
                <c:pt idx="6">
                  <c:v>89.256198347107443</c:v>
                </c:pt>
                <c:pt idx="7">
                  <c:v>87.190082644628092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F02-4A4F-B2E4-80F976CF6406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95.370370370370367</c:v>
                </c:pt>
                <c:pt idx="2">
                  <c:v>89.81481481481481</c:v>
                </c:pt>
                <c:pt idx="3">
                  <c:v>93.981481481481481</c:v>
                </c:pt>
                <c:pt idx="4">
                  <c:v>92.129629629629633</c:v>
                </c:pt>
                <c:pt idx="5">
                  <c:v>100</c:v>
                </c:pt>
                <c:pt idx="6">
                  <c:v>96.296296296296291</c:v>
                </c:pt>
                <c:pt idx="7">
                  <c:v>90.277777777777786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F02-4A4F-B2E4-80F976CF6406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102.27272727272727</c:v>
                </c:pt>
                <c:pt idx="2">
                  <c:v>97.727272727272734</c:v>
                </c:pt>
                <c:pt idx="3">
                  <c:v>94.318181818181827</c:v>
                </c:pt>
                <c:pt idx="4">
                  <c:v>94.318181818181827</c:v>
                </c:pt>
                <c:pt idx="5">
                  <c:v>94.88636363636364</c:v>
                </c:pt>
                <c:pt idx="6">
                  <c:v>94.318181818181827</c:v>
                </c:pt>
                <c:pt idx="7">
                  <c:v>96.022727272727266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F02-4A4F-B2E4-80F976CF6406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95.571955719557195</c:v>
                </c:pt>
                <c:pt idx="2">
                  <c:v>100.7380073800738</c:v>
                </c:pt>
                <c:pt idx="3">
                  <c:v>95.571955719557195</c:v>
                </c:pt>
                <c:pt idx="4">
                  <c:v>90.774907749077499</c:v>
                </c:pt>
                <c:pt idx="5">
                  <c:v>90.40590405904058</c:v>
                </c:pt>
                <c:pt idx="6">
                  <c:v>95.20295202952029</c:v>
                </c:pt>
                <c:pt idx="7">
                  <c:v>91.881918819188186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F02-4A4F-B2E4-80F976CF6406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93.61702127659575</c:v>
                </c:pt>
                <c:pt idx="2">
                  <c:v>98.936170212765958</c:v>
                </c:pt>
                <c:pt idx="3">
                  <c:v>92.198581560283685</c:v>
                </c:pt>
                <c:pt idx="4">
                  <c:v>90.780141843971634</c:v>
                </c:pt>
                <c:pt idx="5">
                  <c:v>94.680851063829792</c:v>
                </c:pt>
                <c:pt idx="6">
                  <c:v>95.39007092198581</c:v>
                </c:pt>
                <c:pt idx="7">
                  <c:v>93.61702127659575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F02-4A4F-B2E4-80F976CF6406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95.495495495495504</c:v>
                </c:pt>
                <c:pt idx="2">
                  <c:v>94.594594594594597</c:v>
                </c:pt>
                <c:pt idx="3">
                  <c:v>92.192192192192195</c:v>
                </c:pt>
                <c:pt idx="4">
                  <c:v>92.792792792792795</c:v>
                </c:pt>
                <c:pt idx="5">
                  <c:v>92.792792792792795</c:v>
                </c:pt>
                <c:pt idx="6">
                  <c:v>92.492492492492488</c:v>
                </c:pt>
                <c:pt idx="7">
                  <c:v>93.693693693693689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F02-4A4F-B2E4-80F976CF6406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96.774193548387103</c:v>
                </c:pt>
                <c:pt idx="2">
                  <c:v>97.132616487455195</c:v>
                </c:pt>
                <c:pt idx="3">
                  <c:v>91.756272401433691</c:v>
                </c:pt>
                <c:pt idx="4">
                  <c:v>95.6989247311828</c:v>
                </c:pt>
                <c:pt idx="5">
                  <c:v>97.132616487455195</c:v>
                </c:pt>
                <c:pt idx="6">
                  <c:v>100.35842293906809</c:v>
                </c:pt>
                <c:pt idx="7">
                  <c:v>97.849462365591393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F02-4A4F-B2E4-80F976CF6406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97.652582159624416</c:v>
                </c:pt>
                <c:pt idx="2">
                  <c:v>94.835680751173712</c:v>
                </c:pt>
                <c:pt idx="3">
                  <c:v>93.896713615023472</c:v>
                </c:pt>
                <c:pt idx="4">
                  <c:v>93.427230046948367</c:v>
                </c:pt>
                <c:pt idx="5">
                  <c:v>95.774647887323937</c:v>
                </c:pt>
                <c:pt idx="6">
                  <c:v>90.140845070422543</c:v>
                </c:pt>
                <c:pt idx="7">
                  <c:v>92.957746478873233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F02-4A4F-B2E4-80F976CF6406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100</c:v>
                </c:pt>
                <c:pt idx="1">
                  <c:v>95.277777777777771</c:v>
                </c:pt>
                <c:pt idx="2">
                  <c:v>94.722222222222214</c:v>
                </c:pt>
                <c:pt idx="3">
                  <c:v>89.444444444444443</c:v>
                </c:pt>
                <c:pt idx="4">
                  <c:v>88.888888888888886</c:v>
                </c:pt>
                <c:pt idx="5">
                  <c:v>92.5</c:v>
                </c:pt>
                <c:pt idx="6">
                  <c:v>90.277777777777786</c:v>
                </c:pt>
                <c:pt idx="7">
                  <c:v>90.833333333333329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F02-4A4F-B2E4-80F976CF6406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100</c:v>
                </c:pt>
                <c:pt idx="1">
                  <c:v>98.214285714285708</c:v>
                </c:pt>
                <c:pt idx="2">
                  <c:v>95.535714285714292</c:v>
                </c:pt>
                <c:pt idx="3">
                  <c:v>98.80952380952381</c:v>
                </c:pt>
                <c:pt idx="4">
                  <c:v>93.452380952380949</c:v>
                </c:pt>
                <c:pt idx="5">
                  <c:v>103.27380952380953</c:v>
                </c:pt>
                <c:pt idx="6">
                  <c:v>104.46428571428572</c:v>
                </c:pt>
                <c:pt idx="7">
                  <c:v>99.107142857142861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F02-4A4F-B2E4-80F976CF6406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100</c:v>
                </c:pt>
                <c:pt idx="1">
                  <c:v>93.975903614457835</c:v>
                </c:pt>
                <c:pt idx="2">
                  <c:v>90.361445783132538</c:v>
                </c:pt>
                <c:pt idx="3">
                  <c:v>91.566265060240966</c:v>
                </c:pt>
                <c:pt idx="4">
                  <c:v>91.967871485943775</c:v>
                </c:pt>
                <c:pt idx="5">
                  <c:v>93.574297188755011</c:v>
                </c:pt>
                <c:pt idx="6">
                  <c:v>96.787148594377513</c:v>
                </c:pt>
                <c:pt idx="7">
                  <c:v>91.164658634538156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F02-4A4F-B2E4-80F976CF6406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100</c:v>
                </c:pt>
                <c:pt idx="1">
                  <c:v>92.838196286472154</c:v>
                </c:pt>
                <c:pt idx="2">
                  <c:v>90.716180371352777</c:v>
                </c:pt>
                <c:pt idx="3">
                  <c:v>89.92042440318302</c:v>
                </c:pt>
                <c:pt idx="4">
                  <c:v>89.787798408488058</c:v>
                </c:pt>
                <c:pt idx="5">
                  <c:v>88.594164456233429</c:v>
                </c:pt>
                <c:pt idx="6">
                  <c:v>89.92042440318302</c:v>
                </c:pt>
                <c:pt idx="7">
                  <c:v>89.522546419098148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F02-4A4F-B2E4-80F976CF6406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F02-4A4F-B2E4-80F976CF6406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F02-4A4F-B2E4-80F976CF6406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F02-4A4F-B2E4-80F976CF6406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F02-4A4F-B2E4-80F976CF6406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F02-4A4F-B2E4-80F976CF6406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F02-4A4F-B2E4-80F976CF6406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F02-4A4F-B2E4-80F976CF6406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0F02-4A4F-B2E4-80F976CF6406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F02-4A4F-B2E4-80F976CF6406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0F02-4A4F-B2E4-80F976CF6406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F02-4A4F-B2E4-80F976CF6406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0F02-4A4F-B2E4-80F976CF6406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0F02-4A4F-B2E4-80F976CF6406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0F02-4A4F-B2E4-80F976CF6406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0F02-4A4F-B2E4-80F976CF6406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0F02-4A4F-B2E4-80F976CF6406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0F02-4A4F-B2E4-80F976CF6406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0F02-4A4F-B2E4-80F976CF6406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F02-4A4F-B2E4-80F976CF6406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0F02-4A4F-B2E4-80F976CF6406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0F02-4A4F-B2E4-80F976CF6406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1.2055407928956186</c:v>
                  </c:pt>
                  <c:pt idx="2">
                    <c:v>1.287870379040768</c:v>
                  </c:pt>
                  <c:pt idx="3">
                    <c:v>1.1149933510650218</c:v>
                  </c:pt>
                  <c:pt idx="4">
                    <c:v>1.1202355756302931</c:v>
                  </c:pt>
                  <c:pt idx="5">
                    <c:v>1.2598080021106968</c:v>
                  </c:pt>
                  <c:pt idx="6">
                    <c:v>1.7102078780550025</c:v>
                  </c:pt>
                  <c:pt idx="7">
                    <c:v>1.2841119114465145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1.2055407928956186</c:v>
                  </c:pt>
                  <c:pt idx="2">
                    <c:v>1.287870379040768</c:v>
                  </c:pt>
                  <c:pt idx="3">
                    <c:v>1.1149933510650218</c:v>
                  </c:pt>
                  <c:pt idx="4">
                    <c:v>1.1202355756302931</c:v>
                  </c:pt>
                  <c:pt idx="5">
                    <c:v>1.2598080021106968</c:v>
                  </c:pt>
                  <c:pt idx="6">
                    <c:v>1.7102078780550025</c:v>
                  </c:pt>
                  <c:pt idx="7">
                    <c:v>1.2841119114465145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95.404220137743152</c:v>
                </c:pt>
                <c:pt idx="2">
                  <c:v>95.680956914334857</c:v>
                </c:pt>
                <c:pt idx="3">
                  <c:v>93.930391932288899</c:v>
                </c:pt>
                <c:pt idx="4">
                  <c:v>93.439780856232431</c:v>
                </c:pt>
                <c:pt idx="5">
                  <c:v>94.698452018035695</c:v>
                </c:pt>
                <c:pt idx="6">
                  <c:v>94.277259102039864</c:v>
                </c:pt>
                <c:pt idx="7">
                  <c:v>93.928323793861011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0F02-4A4F-B2E4-80F976CF6406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88.5</c:v>
                </c:pt>
                <c:pt idx="1">
                  <c:v>88.5</c:v>
                </c:pt>
                <c:pt idx="2">
                  <c:v>88.5</c:v>
                </c:pt>
                <c:pt idx="3">
                  <c:v>88.5</c:v>
                </c:pt>
                <c:pt idx="4">
                  <c:v>88.5</c:v>
                </c:pt>
                <c:pt idx="5">
                  <c:v>88.5</c:v>
                </c:pt>
                <c:pt idx="6">
                  <c:v>88.5</c:v>
                </c:pt>
                <c:pt idx="7">
                  <c:v>88.5</c:v>
                </c:pt>
                <c:pt idx="8">
                  <c:v>88.5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0F02-4A4F-B2E4-80F976CF6406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111.5</c:v>
                </c:pt>
                <c:pt idx="1">
                  <c:v>111.5</c:v>
                </c:pt>
                <c:pt idx="2">
                  <c:v>111.5</c:v>
                </c:pt>
                <c:pt idx="3">
                  <c:v>111.5</c:v>
                </c:pt>
                <c:pt idx="4">
                  <c:v>111.5</c:v>
                </c:pt>
                <c:pt idx="5">
                  <c:v>111.5</c:v>
                </c:pt>
                <c:pt idx="6">
                  <c:v>111.5</c:v>
                </c:pt>
                <c:pt idx="7">
                  <c:v>111.5</c:v>
                </c:pt>
                <c:pt idx="8">
                  <c:v>111.5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0F02-4A4F-B2E4-80F976CF6406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76.5</c:v>
                </c:pt>
                <c:pt idx="1">
                  <c:v>76.5</c:v>
                </c:pt>
                <c:pt idx="2">
                  <c:v>76.5</c:v>
                </c:pt>
                <c:pt idx="3">
                  <c:v>76.5</c:v>
                </c:pt>
                <c:pt idx="4">
                  <c:v>76.5</c:v>
                </c:pt>
                <c:pt idx="5">
                  <c:v>76.5</c:v>
                </c:pt>
                <c:pt idx="6">
                  <c:v>76.5</c:v>
                </c:pt>
                <c:pt idx="7">
                  <c:v>76.5</c:v>
                </c:pt>
                <c:pt idx="8">
                  <c:v>76.5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0F02-4A4F-B2E4-80F976CF6406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123.5</c:v>
                </c:pt>
                <c:pt idx="1">
                  <c:v>123.5</c:v>
                </c:pt>
                <c:pt idx="2">
                  <c:v>123.5</c:v>
                </c:pt>
                <c:pt idx="3">
                  <c:v>123.5</c:v>
                </c:pt>
                <c:pt idx="4">
                  <c:v>123.5</c:v>
                </c:pt>
                <c:pt idx="5">
                  <c:v>123.5</c:v>
                </c:pt>
                <c:pt idx="6">
                  <c:v>123.5</c:v>
                </c:pt>
                <c:pt idx="7">
                  <c:v>123.5</c:v>
                </c:pt>
                <c:pt idx="8">
                  <c:v>123.5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0F02-4A4F-B2E4-80F976CF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workbookViewId="0">
      <selection activeCell="E18" sqref="E18"/>
    </sheetView>
  </sheetViews>
  <sheetFormatPr baseColWidth="10" defaultRowHeight="12.75" x14ac:dyDescent="0.2"/>
  <cols>
    <col min="1" max="2" width="11.42578125" style="63"/>
    <col min="3" max="3" width="31.42578125" style="63" bestFit="1" customWidth="1"/>
    <col min="4" max="16384" width="11.42578125" style="63"/>
  </cols>
  <sheetData>
    <row r="3" spans="3:9" ht="57" customHeight="1" x14ac:dyDescent="0.6">
      <c r="C3" s="112" t="s">
        <v>45</v>
      </c>
      <c r="D3" s="112"/>
      <c r="E3" s="112"/>
      <c r="F3" s="112"/>
      <c r="G3" s="112"/>
      <c r="H3" s="112"/>
      <c r="I3" s="112"/>
    </row>
    <row r="5" spans="3:9" ht="34.5" x14ac:dyDescent="0.45">
      <c r="C5" s="64" t="s">
        <v>46</v>
      </c>
      <c r="D5" s="64" t="s">
        <v>53</v>
      </c>
    </row>
    <row r="8" spans="3:9" ht="25.5" customHeight="1" x14ac:dyDescent="0.3">
      <c r="C8" s="65" t="s">
        <v>47</v>
      </c>
      <c r="D8" s="66" t="s">
        <v>81</v>
      </c>
      <c r="E8" s="67"/>
      <c r="F8" s="67"/>
      <c r="G8" s="67"/>
      <c r="H8" s="67"/>
      <c r="I8" s="68"/>
    </row>
    <row r="9" spans="3:9" ht="26.25" customHeight="1" x14ac:dyDescent="0.3">
      <c r="C9" s="65" t="s">
        <v>48</v>
      </c>
      <c r="D9" s="113" t="s">
        <v>84</v>
      </c>
      <c r="E9" s="114"/>
      <c r="F9" s="114"/>
      <c r="G9" s="114"/>
      <c r="H9" s="114"/>
      <c r="I9" s="115"/>
    </row>
    <row r="10" spans="3:9" ht="20.25" x14ac:dyDescent="0.3">
      <c r="C10" s="65" t="s">
        <v>49</v>
      </c>
      <c r="D10" s="116" t="s">
        <v>82</v>
      </c>
      <c r="E10" s="117"/>
      <c r="F10" s="117"/>
      <c r="G10" s="117"/>
      <c r="H10" s="117"/>
      <c r="I10" s="118"/>
    </row>
    <row r="11" spans="3:9" x14ac:dyDescent="0.2">
      <c r="C11" s="69" t="s">
        <v>50</v>
      </c>
      <c r="D11" s="119"/>
      <c r="E11" s="120"/>
      <c r="F11" s="120"/>
      <c r="G11" s="120"/>
      <c r="H11" s="120"/>
      <c r="I11" s="121"/>
    </row>
    <row r="12" spans="3:9" ht="25.5" customHeight="1" x14ac:dyDescent="0.3">
      <c r="C12" s="65" t="s">
        <v>51</v>
      </c>
      <c r="D12" s="113" t="s">
        <v>101</v>
      </c>
      <c r="E12" s="114"/>
      <c r="F12" s="114"/>
      <c r="G12" s="114"/>
      <c r="H12" s="114"/>
      <c r="I12" s="115"/>
    </row>
    <row r="13" spans="3:9" ht="24.75" customHeight="1" x14ac:dyDescent="0.3">
      <c r="C13" s="65" t="s">
        <v>52</v>
      </c>
      <c r="D13" s="113" t="s">
        <v>83</v>
      </c>
      <c r="E13" s="114"/>
      <c r="F13" s="114"/>
      <c r="G13" s="114"/>
      <c r="H13" s="114"/>
      <c r="I13" s="115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>
      <selection activeCell="C4" sqref="C4"/>
    </sheetView>
  </sheetViews>
  <sheetFormatPr baseColWidth="10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5" width="13.42578125" style="71" customWidth="1"/>
    <col min="6" max="6" width="13.5703125" style="71" customWidth="1"/>
    <col min="7" max="7" width="13.7109375" style="71" bestFit="1" customWidth="1"/>
    <col min="8" max="16384" width="11.42578125" style="71"/>
  </cols>
  <sheetData>
    <row r="1" spans="1:7" ht="20.25" x14ac:dyDescent="0.3">
      <c r="A1" s="70" t="s">
        <v>43</v>
      </c>
      <c r="B1" s="70"/>
      <c r="C1" s="70"/>
      <c r="D1" s="70"/>
      <c r="E1" s="70"/>
      <c r="F1" s="70"/>
      <c r="G1" s="70"/>
    </row>
    <row r="2" spans="1:7" ht="20.25" x14ac:dyDescent="0.3">
      <c r="A2" s="72" t="s">
        <v>104</v>
      </c>
      <c r="B2" s="70"/>
      <c r="C2" s="70"/>
      <c r="D2" s="70"/>
      <c r="E2" s="70"/>
      <c r="F2" s="70"/>
      <c r="G2" s="70"/>
    </row>
    <row r="3" spans="1:7" ht="20.25" x14ac:dyDescent="0.3">
      <c r="A3" s="70" t="s">
        <v>54</v>
      </c>
      <c r="B3" s="73"/>
      <c r="C3" s="70"/>
      <c r="D3" s="70"/>
      <c r="E3" s="70"/>
      <c r="F3" s="70"/>
      <c r="G3" s="70"/>
    </row>
    <row r="4" spans="1:7" ht="15" x14ac:dyDescent="0.2">
      <c r="A4" s="74" t="s">
        <v>41</v>
      </c>
      <c r="B4" s="74"/>
      <c r="C4" s="74"/>
      <c r="D4" s="74"/>
      <c r="E4" s="74"/>
      <c r="F4" s="74"/>
      <c r="G4" s="74"/>
    </row>
    <row r="5" spans="1:7" ht="15" x14ac:dyDescent="0.2">
      <c r="A5" s="75" t="s">
        <v>85</v>
      </c>
      <c r="B5" s="76"/>
      <c r="C5" s="76"/>
      <c r="D5" s="76"/>
      <c r="E5" s="76"/>
      <c r="F5" s="76"/>
      <c r="G5" s="76"/>
    </row>
    <row r="6" spans="1:7" ht="15" x14ac:dyDescent="0.2">
      <c r="A6" s="74"/>
      <c r="B6" s="76"/>
      <c r="C6" s="76"/>
      <c r="D6" s="74"/>
      <c r="E6" s="74"/>
      <c r="F6" s="74"/>
      <c r="G6" s="74"/>
    </row>
    <row r="7" spans="1:7" ht="15" x14ac:dyDescent="0.2">
      <c r="A7" s="74" t="s">
        <v>42</v>
      </c>
      <c r="B7" s="76"/>
      <c r="C7" s="76"/>
      <c r="D7" s="76"/>
      <c r="E7" s="76"/>
      <c r="F7" s="76"/>
      <c r="G7" s="76"/>
    </row>
    <row r="8" spans="1:7" ht="15" x14ac:dyDescent="0.2">
      <c r="A8" s="75" t="s">
        <v>102</v>
      </c>
      <c r="B8" s="76"/>
      <c r="C8" s="76"/>
      <c r="D8" s="76"/>
      <c r="E8" s="76"/>
      <c r="F8" s="76"/>
      <c r="G8" s="76"/>
    </row>
    <row r="9" spans="1:7" ht="15" x14ac:dyDescent="0.2">
      <c r="A9" s="74"/>
      <c r="B9" s="76"/>
      <c r="C9" s="76"/>
      <c r="D9" s="76"/>
      <c r="E9" s="74"/>
      <c r="F9" s="74"/>
      <c r="G9" s="74"/>
    </row>
    <row r="10" spans="1:7" ht="15" x14ac:dyDescent="0.2">
      <c r="A10" s="74" t="s">
        <v>44</v>
      </c>
      <c r="B10" s="76"/>
      <c r="C10" s="76"/>
      <c r="D10" s="76"/>
      <c r="E10" s="76"/>
      <c r="F10" s="76"/>
      <c r="G10" s="76"/>
    </row>
    <row r="11" spans="1:7" ht="15" x14ac:dyDescent="0.2">
      <c r="A11" s="75" t="s">
        <v>103</v>
      </c>
      <c r="B11" s="76"/>
      <c r="C11" s="76"/>
      <c r="D11" s="76"/>
      <c r="E11" s="76"/>
      <c r="F11" s="76"/>
      <c r="G11" s="76"/>
    </row>
    <row r="12" spans="1:7" ht="15" x14ac:dyDescent="0.2">
      <c r="A12" s="74"/>
      <c r="B12" s="74"/>
      <c r="C12" s="74"/>
      <c r="D12" s="74"/>
      <c r="E12" s="74"/>
      <c r="F12" s="74"/>
      <c r="G12" s="74"/>
    </row>
    <row r="13" spans="1:7" ht="15" x14ac:dyDescent="0.2">
      <c r="A13" s="74" t="s">
        <v>35</v>
      </c>
      <c r="B13" s="74"/>
      <c r="C13" s="74"/>
      <c r="D13" s="74"/>
      <c r="E13" s="74"/>
      <c r="F13" s="74"/>
      <c r="G13" s="74"/>
    </row>
    <row r="14" spans="1:7" ht="15" x14ac:dyDescent="0.2">
      <c r="A14" s="77"/>
      <c r="B14" s="78" t="s">
        <v>32</v>
      </c>
      <c r="C14" s="78"/>
      <c r="D14" s="78"/>
      <c r="E14" s="74"/>
      <c r="F14" s="74"/>
      <c r="G14" s="74"/>
    </row>
    <row r="15" spans="1:7" ht="15" x14ac:dyDescent="0.2">
      <c r="A15" s="77"/>
      <c r="B15" s="78" t="s">
        <v>34</v>
      </c>
      <c r="C15" s="79"/>
      <c r="D15" s="80"/>
      <c r="E15" s="74"/>
      <c r="F15" s="74"/>
      <c r="G15" s="76"/>
    </row>
    <row r="16" spans="1:7" ht="15" x14ac:dyDescent="0.2">
      <c r="A16" s="77" t="s">
        <v>86</v>
      </c>
      <c r="B16" s="81" t="s">
        <v>33</v>
      </c>
      <c r="C16" s="82"/>
      <c r="D16" s="83"/>
      <c r="E16" s="74"/>
      <c r="F16" s="74"/>
      <c r="G16" s="74"/>
    </row>
    <row r="17" spans="1:7" ht="15" x14ac:dyDescent="0.2">
      <c r="A17" s="74"/>
      <c r="B17" s="74"/>
      <c r="C17" s="74"/>
      <c r="D17" s="74"/>
      <c r="E17" s="74"/>
      <c r="F17" s="74"/>
      <c r="G17" s="74"/>
    </row>
    <row r="18" spans="1:7" ht="15" x14ac:dyDescent="0.2">
      <c r="A18" s="74" t="s">
        <v>37</v>
      </c>
      <c r="B18" s="74"/>
      <c r="C18" s="74"/>
      <c r="D18" s="74"/>
      <c r="E18" s="74"/>
      <c r="F18" s="74"/>
      <c r="G18" s="74"/>
    </row>
    <row r="19" spans="1:7" ht="15" x14ac:dyDescent="0.2">
      <c r="A19" s="77"/>
      <c r="B19" s="78" t="s">
        <v>36</v>
      </c>
      <c r="C19" s="74"/>
      <c r="D19" s="74"/>
      <c r="E19" s="74"/>
      <c r="F19" s="74"/>
      <c r="G19" s="74"/>
    </row>
    <row r="20" spans="1:7" ht="15" x14ac:dyDescent="0.2">
      <c r="A20" s="77"/>
      <c r="B20" s="78" t="s">
        <v>39</v>
      </c>
      <c r="C20" s="74"/>
      <c r="D20" s="74"/>
      <c r="E20" s="74"/>
      <c r="F20" s="74"/>
      <c r="G20" s="74"/>
    </row>
    <row r="21" spans="1:7" ht="15" x14ac:dyDescent="0.2">
      <c r="A21" s="77"/>
      <c r="B21" s="78" t="s">
        <v>38</v>
      </c>
      <c r="C21" s="74"/>
      <c r="D21" s="74"/>
      <c r="E21" s="74"/>
      <c r="F21" s="74"/>
      <c r="G21" s="74"/>
    </row>
    <row r="22" spans="1:7" ht="15" x14ac:dyDescent="0.2">
      <c r="A22" s="77" t="s">
        <v>87</v>
      </c>
      <c r="B22" s="78" t="s">
        <v>40</v>
      </c>
      <c r="C22" s="74"/>
      <c r="D22" s="74"/>
      <c r="E22" s="74"/>
      <c r="F22" s="74"/>
      <c r="G22" s="74"/>
    </row>
    <row r="23" spans="1:7" ht="15" x14ac:dyDescent="0.2">
      <c r="A23" s="74"/>
      <c r="B23" s="74"/>
      <c r="C23" s="74"/>
      <c r="D23" s="74"/>
      <c r="E23" s="74"/>
      <c r="F23" s="74"/>
      <c r="G23" s="74"/>
    </row>
    <row r="24" spans="1:7" ht="15" x14ac:dyDescent="0.2">
      <c r="A24" s="74" t="s">
        <v>55</v>
      </c>
      <c r="B24" s="74"/>
      <c r="C24" s="74"/>
      <c r="D24" s="74"/>
      <c r="E24" s="74"/>
      <c r="F24" s="74"/>
      <c r="G24" s="74"/>
    </row>
    <row r="25" spans="1:7" ht="15.75" x14ac:dyDescent="0.25">
      <c r="A25" s="84" t="s">
        <v>56</v>
      </c>
      <c r="B25" s="78" t="s">
        <v>57</v>
      </c>
      <c r="C25" s="78" t="s">
        <v>58</v>
      </c>
      <c r="D25" s="78" t="s">
        <v>59</v>
      </c>
      <c r="E25" s="78" t="s">
        <v>60</v>
      </c>
      <c r="F25" s="78" t="s">
        <v>61</v>
      </c>
      <c r="G25" s="78" t="s">
        <v>62</v>
      </c>
    </row>
    <row r="26" spans="1:7" ht="15" x14ac:dyDescent="0.2">
      <c r="A26" s="78" t="s">
        <v>63</v>
      </c>
      <c r="B26" s="75" t="s">
        <v>88</v>
      </c>
      <c r="C26" s="75"/>
      <c r="D26" s="75"/>
      <c r="E26" s="75"/>
      <c r="F26" s="75"/>
      <c r="G26" s="75"/>
    </row>
    <row r="27" spans="1:7" ht="15" x14ac:dyDescent="0.2">
      <c r="A27" s="78" t="s">
        <v>64</v>
      </c>
      <c r="B27" s="75" t="s">
        <v>89</v>
      </c>
      <c r="C27" s="75"/>
      <c r="D27" s="75"/>
      <c r="E27" s="75"/>
      <c r="F27" s="75"/>
      <c r="G27" s="75"/>
    </row>
    <row r="28" spans="1:7" ht="15" x14ac:dyDescent="0.2">
      <c r="A28" s="78" t="s">
        <v>65</v>
      </c>
      <c r="B28" s="75" t="s">
        <v>90</v>
      </c>
      <c r="C28" s="75"/>
      <c r="D28" s="75"/>
      <c r="E28" s="75"/>
      <c r="F28" s="75"/>
      <c r="G28" s="75"/>
    </row>
    <row r="29" spans="1:7" ht="15" x14ac:dyDescent="0.2">
      <c r="A29" s="78" t="s">
        <v>66</v>
      </c>
      <c r="B29" s="75" t="s">
        <v>90</v>
      </c>
      <c r="C29" s="75"/>
      <c r="D29" s="75"/>
      <c r="E29" s="75"/>
      <c r="F29" s="75"/>
      <c r="G29" s="75"/>
    </row>
    <row r="30" spans="1:7" ht="15.75" x14ac:dyDescent="0.25">
      <c r="A30" s="78" t="s">
        <v>67</v>
      </c>
      <c r="B30" s="75" t="s">
        <v>91</v>
      </c>
      <c r="C30" s="75"/>
      <c r="D30" s="75"/>
      <c r="E30" s="75"/>
      <c r="F30" s="75"/>
      <c r="G30" s="75"/>
    </row>
    <row r="31" spans="1:7" ht="15.75" thickBot="1" x14ac:dyDescent="0.25">
      <c r="A31" s="85" t="s">
        <v>68</v>
      </c>
      <c r="B31" s="86" t="s">
        <v>91</v>
      </c>
      <c r="C31" s="86"/>
      <c r="D31" s="86"/>
      <c r="E31" s="86"/>
      <c r="F31" s="86"/>
      <c r="G31" s="86"/>
    </row>
    <row r="32" spans="1:7" ht="15" x14ac:dyDescent="0.2">
      <c r="A32" s="87" t="s">
        <v>69</v>
      </c>
      <c r="B32" s="88"/>
      <c r="C32" s="88"/>
      <c r="D32" s="88"/>
      <c r="E32" s="88"/>
      <c r="F32" s="88"/>
      <c r="G32" s="89"/>
    </row>
    <row r="33" spans="1:7" ht="15" x14ac:dyDescent="0.2">
      <c r="A33" s="90" t="s">
        <v>70</v>
      </c>
      <c r="B33" s="75" t="s">
        <v>92</v>
      </c>
      <c r="C33" s="75"/>
      <c r="D33" s="75"/>
      <c r="E33" s="75"/>
      <c r="F33" s="75"/>
      <c r="G33" s="91"/>
    </row>
    <row r="34" spans="1:7" ht="15" x14ac:dyDescent="0.2">
      <c r="A34" s="90" t="s">
        <v>71</v>
      </c>
      <c r="B34" s="75" t="s">
        <v>93</v>
      </c>
      <c r="C34" s="75"/>
      <c r="D34" s="75"/>
      <c r="E34" s="75"/>
      <c r="F34" s="75"/>
      <c r="G34" s="91"/>
    </row>
    <row r="35" spans="1:7" ht="15.75" thickBot="1" x14ac:dyDescent="0.25">
      <c r="A35" s="92" t="s">
        <v>72</v>
      </c>
      <c r="B35" s="93" t="s">
        <v>94</v>
      </c>
      <c r="C35" s="93"/>
      <c r="D35" s="93"/>
      <c r="E35" s="93"/>
      <c r="F35" s="93"/>
      <c r="G35" s="94"/>
    </row>
    <row r="36" spans="1:7" ht="15" x14ac:dyDescent="0.2">
      <c r="A36" s="95" t="s">
        <v>73</v>
      </c>
      <c r="B36" s="95"/>
      <c r="C36" s="95"/>
      <c r="D36" s="95"/>
      <c r="E36" s="95"/>
      <c r="F36" s="95"/>
      <c r="G36" s="95"/>
    </row>
    <row r="37" spans="1:7" ht="18" x14ac:dyDescent="0.2">
      <c r="A37" s="78" t="s">
        <v>74</v>
      </c>
      <c r="B37" s="75" t="s">
        <v>96</v>
      </c>
      <c r="C37" s="75"/>
      <c r="D37" s="75"/>
      <c r="E37" s="75"/>
      <c r="F37" s="75"/>
      <c r="G37" s="75"/>
    </row>
    <row r="38" spans="1:7" ht="15" x14ac:dyDescent="0.2">
      <c r="A38" s="78" t="s">
        <v>31</v>
      </c>
      <c r="B38" s="75" t="s">
        <v>96</v>
      </c>
      <c r="C38" s="75"/>
      <c r="D38" s="75"/>
      <c r="E38" s="75"/>
      <c r="F38" s="75"/>
      <c r="G38" s="75"/>
    </row>
    <row r="39" spans="1:7" ht="15" x14ac:dyDescent="0.2">
      <c r="A39" s="78" t="s">
        <v>75</v>
      </c>
      <c r="B39" s="75" t="s">
        <v>96</v>
      </c>
      <c r="C39" s="75"/>
      <c r="D39" s="75"/>
      <c r="E39" s="75"/>
      <c r="F39" s="75"/>
      <c r="G39" s="75"/>
    </row>
    <row r="40" spans="1:7" ht="15" x14ac:dyDescent="0.2">
      <c r="A40" s="78" t="s">
        <v>76</v>
      </c>
      <c r="B40" s="75" t="s">
        <v>95</v>
      </c>
      <c r="C40" s="75"/>
      <c r="D40" s="75"/>
      <c r="E40" s="75"/>
      <c r="F40" s="75"/>
      <c r="G40" s="75"/>
    </row>
    <row r="41" spans="1:7" ht="29.25" customHeight="1" x14ac:dyDescent="0.2">
      <c r="A41" s="78" t="s">
        <v>77</v>
      </c>
      <c r="B41" s="123" t="s">
        <v>97</v>
      </c>
      <c r="C41" s="124"/>
      <c r="D41" s="124"/>
      <c r="E41" s="124"/>
      <c r="F41" s="124"/>
      <c r="G41" s="125"/>
    </row>
    <row r="42" spans="1:7" ht="15" x14ac:dyDescent="0.2">
      <c r="A42" s="74"/>
      <c r="B42" s="74"/>
      <c r="C42" s="74"/>
      <c r="D42" s="74"/>
      <c r="E42" s="74"/>
      <c r="F42" s="74"/>
      <c r="G42" s="74"/>
    </row>
    <row r="43" spans="1:7" ht="15" x14ac:dyDescent="0.2">
      <c r="A43" s="122" t="s">
        <v>78</v>
      </c>
      <c r="B43" s="122"/>
      <c r="C43" s="122"/>
      <c r="D43" s="122"/>
      <c r="E43" s="122"/>
      <c r="F43" s="122"/>
      <c r="G43" s="122"/>
    </row>
  </sheetData>
  <mergeCells count="2">
    <mergeCell ref="A43:G43"/>
    <mergeCell ref="B41:G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T14" sqref="T14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2"/>
    <col min="43" max="135" width="11.42578125" style="8"/>
  </cols>
  <sheetData>
    <row r="1" spans="1:18" ht="23.25" x14ac:dyDescent="0.35">
      <c r="A1" s="13" t="s">
        <v>13</v>
      </c>
      <c r="B1" s="14"/>
      <c r="C1" s="131" t="s">
        <v>100</v>
      </c>
      <c r="D1" s="132"/>
      <c r="E1" s="132"/>
      <c r="F1" s="132"/>
      <c r="G1" s="132"/>
      <c r="H1" s="132"/>
      <c r="I1" s="132"/>
      <c r="J1" s="132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11.5</v>
      </c>
      <c r="C3" s="18" t="s">
        <v>25</v>
      </c>
      <c r="D3" s="17"/>
      <c r="E3" s="7">
        <v>23.5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3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33" t="s">
        <v>21</v>
      </c>
      <c r="C7" s="134"/>
      <c r="D7" s="134"/>
      <c r="E7" s="134"/>
      <c r="F7" s="134"/>
      <c r="G7" s="134"/>
      <c r="H7" s="134"/>
      <c r="I7" s="135"/>
      <c r="J7" s="136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 s="107">
        <v>447</v>
      </c>
      <c r="C8" s="107">
        <v>434</v>
      </c>
      <c r="D8" s="107">
        <v>443</v>
      </c>
      <c r="E8" s="108">
        <v>439</v>
      </c>
      <c r="F8" s="108">
        <v>436</v>
      </c>
      <c r="G8" s="108">
        <v>423</v>
      </c>
      <c r="H8" s="108">
        <v>446</v>
      </c>
      <c r="I8" s="108">
        <v>434</v>
      </c>
      <c r="J8" s="58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 s="107">
        <v>541</v>
      </c>
      <c r="C9" s="107">
        <v>469</v>
      </c>
      <c r="D9" s="107">
        <v>484</v>
      </c>
      <c r="E9" s="108">
        <v>482</v>
      </c>
      <c r="F9" s="108">
        <v>480</v>
      </c>
      <c r="G9" s="108">
        <v>465</v>
      </c>
      <c r="H9" s="108">
        <v>443</v>
      </c>
      <c r="I9" s="108">
        <v>464</v>
      </c>
      <c r="J9" s="59"/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 s="109">
        <v>190</v>
      </c>
      <c r="C10" s="109">
        <v>193</v>
      </c>
      <c r="D10" s="109">
        <v>201</v>
      </c>
      <c r="E10" s="110">
        <v>184</v>
      </c>
      <c r="F10" s="110">
        <v>196</v>
      </c>
      <c r="G10" s="110">
        <v>184</v>
      </c>
      <c r="H10" s="110">
        <v>175</v>
      </c>
      <c r="I10" s="110">
        <v>191</v>
      </c>
      <c r="J10" s="59"/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 s="109">
        <v>349</v>
      </c>
      <c r="C11" s="109">
        <v>346</v>
      </c>
      <c r="D11" s="109">
        <v>342</v>
      </c>
      <c r="E11" s="110">
        <v>333</v>
      </c>
      <c r="F11" s="110">
        <v>336</v>
      </c>
      <c r="G11" s="110">
        <v>333</v>
      </c>
      <c r="H11" s="110">
        <v>335</v>
      </c>
      <c r="I11" s="110">
        <v>330</v>
      </c>
      <c r="J11" s="59"/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 s="110">
        <v>236</v>
      </c>
      <c r="C12" s="110">
        <v>220</v>
      </c>
      <c r="D12" s="110">
        <v>220</v>
      </c>
      <c r="E12" s="110">
        <v>220</v>
      </c>
      <c r="F12" s="110">
        <v>230</v>
      </c>
      <c r="G12" s="110">
        <v>231</v>
      </c>
      <c r="H12" s="110">
        <v>216</v>
      </c>
      <c r="I12" s="110">
        <v>217</v>
      </c>
      <c r="J12" s="59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 s="110">
        <v>259</v>
      </c>
      <c r="C13" s="110">
        <v>243</v>
      </c>
      <c r="D13" s="110">
        <v>240</v>
      </c>
      <c r="E13" s="110">
        <v>246</v>
      </c>
      <c r="F13" s="110">
        <v>241</v>
      </c>
      <c r="G13" s="110">
        <v>245</v>
      </c>
      <c r="H13" s="110">
        <v>250</v>
      </c>
      <c r="I13" s="110">
        <v>259</v>
      </c>
      <c r="J13" s="59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 s="110">
        <v>329</v>
      </c>
      <c r="C14" s="110">
        <v>315</v>
      </c>
      <c r="D14" s="110">
        <v>339</v>
      </c>
      <c r="E14" s="110">
        <v>331</v>
      </c>
      <c r="F14" s="110">
        <v>327</v>
      </c>
      <c r="G14" s="110">
        <v>328</v>
      </c>
      <c r="H14" s="110">
        <v>344</v>
      </c>
      <c r="I14" s="110">
        <v>327</v>
      </c>
      <c r="J14" s="59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 s="110">
        <v>189</v>
      </c>
      <c r="C15" s="110">
        <v>182</v>
      </c>
      <c r="D15" s="110">
        <v>179</v>
      </c>
      <c r="E15" s="110">
        <v>178</v>
      </c>
      <c r="F15" s="110">
        <v>186</v>
      </c>
      <c r="G15" s="110">
        <v>181</v>
      </c>
      <c r="H15" s="110">
        <v>176</v>
      </c>
      <c r="I15" s="110">
        <v>177</v>
      </c>
      <c r="J15" s="59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 s="110">
        <v>227</v>
      </c>
      <c r="C16" s="110">
        <v>221</v>
      </c>
      <c r="D16" s="110">
        <v>209</v>
      </c>
      <c r="E16" s="110">
        <v>212</v>
      </c>
      <c r="F16" s="110">
        <v>204</v>
      </c>
      <c r="G16" s="110">
        <v>208</v>
      </c>
      <c r="H16" s="110">
        <v>202</v>
      </c>
      <c r="I16" s="110">
        <v>213</v>
      </c>
      <c r="J16" s="59"/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 s="110">
        <v>273</v>
      </c>
      <c r="C17" s="110">
        <v>259</v>
      </c>
      <c r="D17" s="110">
        <v>274</v>
      </c>
      <c r="E17" s="110">
        <v>264</v>
      </c>
      <c r="F17" s="110">
        <v>245</v>
      </c>
      <c r="G17" s="110">
        <v>248</v>
      </c>
      <c r="H17" s="110">
        <v>263</v>
      </c>
      <c r="I17" s="110">
        <v>257</v>
      </c>
      <c r="J17" s="59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0">
        <v>229</v>
      </c>
      <c r="C18" s="110">
        <v>199</v>
      </c>
      <c r="D18" s="110">
        <v>214</v>
      </c>
      <c r="E18" s="110">
        <v>204</v>
      </c>
      <c r="F18" s="110">
        <v>213</v>
      </c>
      <c r="G18" s="110">
        <v>209</v>
      </c>
      <c r="H18" s="110">
        <v>204</v>
      </c>
      <c r="I18" s="110">
        <v>202</v>
      </c>
      <c r="J18" s="59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0">
        <v>175</v>
      </c>
      <c r="C19" s="110">
        <v>171</v>
      </c>
      <c r="D19" s="110">
        <v>176</v>
      </c>
      <c r="E19" s="110">
        <v>178</v>
      </c>
      <c r="F19" s="110">
        <v>168</v>
      </c>
      <c r="G19" s="110">
        <v>174</v>
      </c>
      <c r="H19" s="110">
        <v>185</v>
      </c>
      <c r="I19" s="110">
        <v>180</v>
      </c>
      <c r="J19" s="59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0">
        <v>323</v>
      </c>
      <c r="C20" s="110">
        <v>306</v>
      </c>
      <c r="D20" s="110">
        <v>316</v>
      </c>
      <c r="E20" s="110">
        <v>303</v>
      </c>
      <c r="F20" s="110">
        <v>302</v>
      </c>
      <c r="G20" s="110">
        <v>291</v>
      </c>
      <c r="H20" s="110">
        <v>280</v>
      </c>
      <c r="I20" s="110">
        <v>301</v>
      </c>
      <c r="J20" s="59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0">
        <v>572</v>
      </c>
      <c r="C21" s="110">
        <v>570</v>
      </c>
      <c r="D21" s="110">
        <v>552</v>
      </c>
      <c r="E21" s="110">
        <v>552</v>
      </c>
      <c r="F21" s="110">
        <v>526</v>
      </c>
      <c r="G21" s="110">
        <v>556</v>
      </c>
      <c r="H21" s="110">
        <v>546</v>
      </c>
      <c r="I21" s="110">
        <v>527</v>
      </c>
      <c r="J21" s="59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0">
        <v>366</v>
      </c>
      <c r="C22" s="110">
        <v>353</v>
      </c>
      <c r="D22" s="110">
        <v>347</v>
      </c>
      <c r="E22" s="110">
        <v>345</v>
      </c>
      <c r="F22" s="110">
        <v>348</v>
      </c>
      <c r="G22" s="110">
        <v>365</v>
      </c>
      <c r="H22" s="110">
        <v>349</v>
      </c>
      <c r="I22" s="110">
        <v>353</v>
      </c>
      <c r="J22" s="59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0">
        <v>532</v>
      </c>
      <c r="C23" s="110">
        <v>486</v>
      </c>
      <c r="D23" s="110">
        <v>483</v>
      </c>
      <c r="E23" s="110">
        <v>481</v>
      </c>
      <c r="F23" s="110">
        <v>470</v>
      </c>
      <c r="G23" s="110">
        <v>480</v>
      </c>
      <c r="H23" s="110">
        <v>477</v>
      </c>
      <c r="I23" s="110">
        <v>495</v>
      </c>
      <c r="J23" s="59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0">
        <v>358</v>
      </c>
      <c r="C24" s="110">
        <v>356</v>
      </c>
      <c r="D24" s="110">
        <v>339</v>
      </c>
      <c r="E24" s="110">
        <v>342</v>
      </c>
      <c r="F24" s="110">
        <v>337</v>
      </c>
      <c r="G24" s="110">
        <v>354</v>
      </c>
      <c r="H24" s="110">
        <v>345</v>
      </c>
      <c r="I24" s="110">
        <v>333</v>
      </c>
      <c r="J24" s="59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0">
        <v>242</v>
      </c>
      <c r="C25" s="110">
        <v>212</v>
      </c>
      <c r="D25" s="110">
        <v>224</v>
      </c>
      <c r="E25" s="110">
        <v>209</v>
      </c>
      <c r="F25" s="110">
        <v>218</v>
      </c>
      <c r="G25" s="110">
        <v>224</v>
      </c>
      <c r="H25" s="110">
        <v>216</v>
      </c>
      <c r="I25" s="110">
        <v>211</v>
      </c>
      <c r="J25" s="59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0">
        <v>216</v>
      </c>
      <c r="C26" s="110">
        <v>206</v>
      </c>
      <c r="D26" s="110">
        <v>194</v>
      </c>
      <c r="E26" s="110">
        <v>203</v>
      </c>
      <c r="F26" s="110">
        <v>199</v>
      </c>
      <c r="G26" s="110">
        <v>216</v>
      </c>
      <c r="H26" s="110">
        <v>208</v>
      </c>
      <c r="I26" s="110">
        <v>195</v>
      </c>
      <c r="J26" s="59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0">
        <v>352</v>
      </c>
      <c r="C27" s="110">
        <v>360</v>
      </c>
      <c r="D27" s="110">
        <v>344</v>
      </c>
      <c r="E27" s="110">
        <v>332</v>
      </c>
      <c r="F27" s="110">
        <v>332</v>
      </c>
      <c r="G27" s="110">
        <v>334</v>
      </c>
      <c r="H27" s="110">
        <v>332</v>
      </c>
      <c r="I27" s="110">
        <v>338</v>
      </c>
      <c r="J27" s="59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 s="110">
        <v>271</v>
      </c>
      <c r="C28" s="110">
        <v>259</v>
      </c>
      <c r="D28" s="110">
        <v>273</v>
      </c>
      <c r="E28" s="110">
        <v>259</v>
      </c>
      <c r="F28" s="110">
        <v>246</v>
      </c>
      <c r="G28" s="110">
        <v>245</v>
      </c>
      <c r="H28" s="110">
        <v>258</v>
      </c>
      <c r="I28" s="110">
        <v>249</v>
      </c>
      <c r="J28" s="59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 s="110">
        <v>282</v>
      </c>
      <c r="C29" s="110">
        <v>264</v>
      </c>
      <c r="D29" s="110">
        <v>279</v>
      </c>
      <c r="E29" s="110">
        <v>260</v>
      </c>
      <c r="F29" s="110">
        <v>256</v>
      </c>
      <c r="G29" s="110">
        <v>267</v>
      </c>
      <c r="H29" s="110">
        <v>269</v>
      </c>
      <c r="I29" s="110">
        <v>264</v>
      </c>
      <c r="J29" s="59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 s="110">
        <v>333</v>
      </c>
      <c r="C30" s="110">
        <v>318</v>
      </c>
      <c r="D30" s="110">
        <v>315</v>
      </c>
      <c r="E30" s="110">
        <v>307</v>
      </c>
      <c r="F30" s="110">
        <v>309</v>
      </c>
      <c r="G30" s="110">
        <v>309</v>
      </c>
      <c r="H30" s="110">
        <v>308</v>
      </c>
      <c r="I30" s="110">
        <v>312</v>
      </c>
      <c r="J30" s="59"/>
      <c r="K30" s="24"/>
      <c r="L30" s="24"/>
      <c r="M30" s="24"/>
      <c r="N30" s="24"/>
      <c r="O30" s="24"/>
      <c r="P30" s="24"/>
      <c r="Q30" s="24"/>
      <c r="R30" s="24"/>
    </row>
    <row r="31" spans="1:18" x14ac:dyDescent="0.2">
      <c r="A31" s="30">
        <v>24</v>
      </c>
      <c r="B31" s="110">
        <v>279</v>
      </c>
      <c r="C31" s="110">
        <v>270</v>
      </c>
      <c r="D31" s="110">
        <v>271</v>
      </c>
      <c r="E31" s="110">
        <v>256</v>
      </c>
      <c r="F31" s="110">
        <v>267</v>
      </c>
      <c r="G31" s="110">
        <v>271</v>
      </c>
      <c r="H31" s="110">
        <v>280</v>
      </c>
      <c r="I31" s="110">
        <v>273</v>
      </c>
      <c r="J31" s="59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30">
        <v>25</v>
      </c>
      <c r="B32" s="110">
        <v>213</v>
      </c>
      <c r="C32" s="110">
        <v>208</v>
      </c>
      <c r="D32" s="110">
        <v>202</v>
      </c>
      <c r="E32" s="110">
        <v>200</v>
      </c>
      <c r="F32" s="110">
        <v>199</v>
      </c>
      <c r="G32" s="110">
        <v>204</v>
      </c>
      <c r="H32" s="110">
        <v>192</v>
      </c>
      <c r="I32" s="110">
        <v>198</v>
      </c>
      <c r="J32" s="60"/>
      <c r="K32" s="24"/>
      <c r="L32" s="24"/>
      <c r="M32" s="24"/>
      <c r="N32" s="24"/>
      <c r="O32" s="24"/>
      <c r="P32" s="24"/>
      <c r="Q32" s="24"/>
      <c r="R32" s="24"/>
    </row>
    <row r="33" spans="1:18" x14ac:dyDescent="0.2">
      <c r="A33" s="30">
        <v>26</v>
      </c>
      <c r="B33" s="110">
        <v>360</v>
      </c>
      <c r="C33" s="110">
        <v>343</v>
      </c>
      <c r="D33" s="110">
        <v>341</v>
      </c>
      <c r="E33" s="110">
        <v>322</v>
      </c>
      <c r="F33" s="110">
        <v>320</v>
      </c>
      <c r="G33" s="110">
        <v>333</v>
      </c>
      <c r="H33" s="110">
        <v>325</v>
      </c>
      <c r="I33" s="110">
        <v>327</v>
      </c>
      <c r="J33" s="60"/>
      <c r="K33" s="24"/>
      <c r="L33" s="24"/>
      <c r="M33" s="24"/>
      <c r="N33" s="24"/>
      <c r="O33" s="24"/>
      <c r="P33" s="24"/>
      <c r="Q33" s="24"/>
      <c r="R33" s="24"/>
    </row>
    <row r="34" spans="1:18" x14ac:dyDescent="0.2">
      <c r="A34" s="30">
        <v>27</v>
      </c>
      <c r="B34" s="110">
        <v>336</v>
      </c>
      <c r="C34" s="110">
        <v>330</v>
      </c>
      <c r="D34" s="110">
        <v>321</v>
      </c>
      <c r="E34" s="110">
        <v>332</v>
      </c>
      <c r="F34" s="110">
        <v>314</v>
      </c>
      <c r="G34" s="110">
        <v>347</v>
      </c>
      <c r="H34" s="110">
        <v>351</v>
      </c>
      <c r="I34" s="110">
        <v>333</v>
      </c>
      <c r="J34" s="60"/>
      <c r="K34" s="24"/>
      <c r="L34" s="24"/>
      <c r="M34" s="24"/>
      <c r="N34" s="24"/>
      <c r="O34" s="24"/>
      <c r="P34" s="24"/>
      <c r="Q34" s="24"/>
      <c r="R34" s="24"/>
    </row>
    <row r="35" spans="1:18" x14ac:dyDescent="0.2">
      <c r="A35" s="30">
        <v>28</v>
      </c>
      <c r="B35" s="110">
        <v>249</v>
      </c>
      <c r="C35" s="110">
        <v>234</v>
      </c>
      <c r="D35" s="110">
        <v>225</v>
      </c>
      <c r="E35" s="110">
        <v>228</v>
      </c>
      <c r="F35" s="110">
        <v>229</v>
      </c>
      <c r="G35" s="110">
        <v>233</v>
      </c>
      <c r="H35" s="110">
        <v>241</v>
      </c>
      <c r="I35" s="110">
        <v>227</v>
      </c>
      <c r="J35" s="60"/>
      <c r="K35" s="24"/>
      <c r="L35" s="24"/>
      <c r="M35" s="24"/>
      <c r="N35" s="24"/>
      <c r="O35" s="24"/>
      <c r="P35" s="24"/>
      <c r="Q35" s="24"/>
      <c r="R35" s="24"/>
    </row>
    <row r="36" spans="1:18" x14ac:dyDescent="0.2">
      <c r="A36" s="30">
        <v>29</v>
      </c>
      <c r="B36" s="110">
        <v>754</v>
      </c>
      <c r="C36" s="110">
        <v>700</v>
      </c>
      <c r="D36" s="110">
        <v>684</v>
      </c>
      <c r="E36" s="110">
        <v>678</v>
      </c>
      <c r="F36" s="110">
        <v>677</v>
      </c>
      <c r="G36" s="110">
        <v>668</v>
      </c>
      <c r="H36" s="110">
        <v>678</v>
      </c>
      <c r="I36" s="110">
        <v>675</v>
      </c>
      <c r="J36" s="60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111"/>
      <c r="C37" s="111"/>
      <c r="D37" s="111"/>
      <c r="E37" s="111"/>
      <c r="F37" s="111"/>
      <c r="G37" s="111"/>
      <c r="H37" s="111"/>
      <c r="I37" s="111"/>
      <c r="J37" s="60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30">
        <v>31</v>
      </c>
      <c r="B38" s="43"/>
      <c r="C38" s="44"/>
      <c r="D38" s="44"/>
      <c r="E38" s="44"/>
      <c r="F38" s="44"/>
      <c r="G38" s="42"/>
      <c r="H38" s="42"/>
      <c r="I38" s="42"/>
      <c r="J38" s="60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30">
        <v>32</v>
      </c>
      <c r="B39" s="43"/>
      <c r="C39" s="44"/>
      <c r="D39" s="44"/>
      <c r="E39" s="44"/>
      <c r="F39" s="44"/>
      <c r="G39" s="42"/>
      <c r="H39" s="42"/>
      <c r="I39" s="42"/>
      <c r="J39" s="60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30">
        <v>33</v>
      </c>
      <c r="B40" s="43"/>
      <c r="C40" s="44"/>
      <c r="D40" s="44"/>
      <c r="E40" s="44"/>
      <c r="F40" s="44"/>
      <c r="G40" s="42"/>
      <c r="H40" s="42"/>
      <c r="I40" s="42"/>
      <c r="J40" s="60"/>
      <c r="K40" s="126" t="s">
        <v>30</v>
      </c>
      <c r="L40" s="127"/>
      <c r="M40" s="127"/>
      <c r="N40" s="127"/>
      <c r="O40" s="127"/>
      <c r="P40" s="127"/>
      <c r="Q40" s="127"/>
      <c r="R40" s="127"/>
    </row>
    <row r="41" spans="1:18" ht="15" x14ac:dyDescent="0.2">
      <c r="A41" s="30">
        <v>34</v>
      </c>
      <c r="B41" s="43"/>
      <c r="C41" s="44"/>
      <c r="D41" s="44"/>
      <c r="E41" s="44"/>
      <c r="F41" s="44"/>
      <c r="G41" s="42"/>
      <c r="H41" s="42"/>
      <c r="I41" s="42"/>
      <c r="J41" s="60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30">
        <v>35</v>
      </c>
      <c r="B42" s="43"/>
      <c r="C42" s="44"/>
      <c r="D42" s="44"/>
      <c r="E42" s="44"/>
      <c r="F42" s="44"/>
      <c r="G42" s="42"/>
      <c r="H42" s="42"/>
      <c r="I42" s="42"/>
      <c r="J42" s="60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30">
        <v>36</v>
      </c>
      <c r="B43" s="43"/>
      <c r="C43" s="44"/>
      <c r="D43" s="44"/>
      <c r="E43" s="44"/>
      <c r="F43" s="44"/>
      <c r="G43" s="42"/>
      <c r="H43" s="42"/>
      <c r="I43" s="42"/>
      <c r="J43" s="60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30">
        <v>37</v>
      </c>
      <c r="B44" s="45"/>
      <c r="C44" s="42"/>
      <c r="D44" s="42"/>
      <c r="E44" s="46"/>
      <c r="F44" s="42"/>
      <c r="G44" s="42"/>
      <c r="H44" s="42"/>
      <c r="I44" s="42"/>
      <c r="J44" s="59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30">
        <v>38</v>
      </c>
      <c r="B45" s="45"/>
      <c r="C45" s="42"/>
      <c r="D45" s="42"/>
      <c r="E45" s="46"/>
      <c r="F45" s="42"/>
      <c r="G45" s="42"/>
      <c r="H45" s="42"/>
      <c r="I45" s="42"/>
      <c r="J45" s="59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5"/>
      <c r="C46" s="42"/>
      <c r="D46" s="42"/>
      <c r="E46" s="46"/>
      <c r="F46" s="42"/>
      <c r="G46" s="42"/>
      <c r="H46" s="42"/>
      <c r="I46" s="42"/>
      <c r="J46" s="60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5"/>
      <c r="C47" s="42"/>
      <c r="D47" s="42"/>
      <c r="E47" s="46"/>
      <c r="F47" s="42"/>
      <c r="G47" s="42"/>
      <c r="H47" s="42"/>
      <c r="I47" s="42"/>
      <c r="J47" s="60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5"/>
      <c r="C48" s="42"/>
      <c r="D48" s="42"/>
      <c r="E48" s="46"/>
      <c r="F48" s="42"/>
      <c r="G48" s="42"/>
      <c r="H48" s="42"/>
      <c r="I48" s="42"/>
      <c r="J48" s="60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5"/>
      <c r="C49" s="42"/>
      <c r="D49" s="42"/>
      <c r="E49" s="46"/>
      <c r="F49" s="42"/>
      <c r="G49" s="42"/>
      <c r="H49" s="42"/>
      <c r="I49" s="42"/>
      <c r="J49" s="60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5"/>
      <c r="C50" s="42"/>
      <c r="D50" s="42"/>
      <c r="E50" s="46"/>
      <c r="F50" s="42"/>
      <c r="G50" s="42"/>
      <c r="H50" s="42"/>
      <c r="I50" s="42"/>
      <c r="J50" s="60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5"/>
      <c r="C51" s="42"/>
      <c r="D51" s="42"/>
      <c r="E51" s="46"/>
      <c r="F51" s="42"/>
      <c r="G51" s="42"/>
      <c r="H51" s="42"/>
      <c r="I51" s="42"/>
      <c r="J51" s="60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5"/>
      <c r="C52" s="42"/>
      <c r="D52" s="42"/>
      <c r="E52" s="46"/>
      <c r="F52" s="42"/>
      <c r="G52" s="42"/>
      <c r="H52" s="42"/>
      <c r="I52" s="42"/>
      <c r="J52" s="60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5"/>
      <c r="C53" s="42"/>
      <c r="D53" s="42"/>
      <c r="E53" s="46"/>
      <c r="F53" s="42"/>
      <c r="G53" s="42"/>
      <c r="H53" s="42"/>
      <c r="I53" s="42"/>
      <c r="J53" s="60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5"/>
      <c r="C54" s="42"/>
      <c r="D54" s="42"/>
      <c r="E54" s="46"/>
      <c r="F54" s="42"/>
      <c r="G54" s="42"/>
      <c r="H54" s="42"/>
      <c r="I54" s="42"/>
      <c r="J54" s="60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5"/>
      <c r="C55" s="42"/>
      <c r="D55" s="42"/>
      <c r="E55" s="46"/>
      <c r="F55" s="42"/>
      <c r="G55" s="42"/>
      <c r="H55" s="42"/>
      <c r="I55" s="42"/>
      <c r="J55" s="60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5"/>
      <c r="C56" s="42"/>
      <c r="D56" s="42"/>
      <c r="E56" s="46"/>
      <c r="F56" s="42"/>
      <c r="G56" s="42"/>
      <c r="H56" s="42"/>
      <c r="I56" s="42"/>
      <c r="J56" s="60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7"/>
      <c r="C57" s="48"/>
      <c r="D57" s="48"/>
      <c r="E57" s="49"/>
      <c r="F57" s="48"/>
      <c r="G57" s="48"/>
      <c r="H57" s="48"/>
      <c r="I57" s="48"/>
      <c r="J57" s="61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7" t="s">
        <v>26</v>
      </c>
      <c r="C61" s="138"/>
      <c r="D61" s="138"/>
      <c r="E61" s="138"/>
      <c r="F61" s="138"/>
      <c r="G61" s="138"/>
      <c r="H61" s="138"/>
      <c r="I61" s="138"/>
      <c r="J61" s="138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97.091722595078295</v>
      </c>
      <c r="D64" s="25">
        <f t="shared" ref="D64:D73" si="2">IF((B8&lt;&gt;0)*ISNUMBER(D8),100*(D8/B8),"")</f>
        <v>99.105145413870247</v>
      </c>
      <c r="E64" s="25">
        <f t="shared" ref="E64:E73" si="3">IF((B8&lt;&gt;0)*ISNUMBER(E8),100*(E8/B8),"")</f>
        <v>98.210290827740494</v>
      </c>
      <c r="F64" s="25">
        <f t="shared" ref="F64:F73" si="4">IF((B8&lt;&gt;0)*ISNUMBER(F8),100*(F8/B8),"")</f>
        <v>97.539149888143172</v>
      </c>
      <c r="G64" s="25">
        <f t="shared" ref="G64:G73" si="5">IF((B8&lt;&gt;0)*ISNUMBER(G8),100*(G8/B8),"")</f>
        <v>94.630872483221466</v>
      </c>
      <c r="H64" s="25">
        <f t="shared" ref="H64:H73" si="6">IF((B8&lt;&gt;0)*ISNUMBER(H8),100*(H8/B8),"")</f>
        <v>99.776286353467555</v>
      </c>
      <c r="I64" s="25">
        <f t="shared" ref="I64:I73" si="7">IF((B8&lt;&gt;0)*ISNUMBER(I8),100*(I8/B8),"")</f>
        <v>97.091722595078295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86.691312384473193</v>
      </c>
      <c r="D65" s="25">
        <f t="shared" si="2"/>
        <v>89.463955637707954</v>
      </c>
      <c r="E65" s="25">
        <f t="shared" si="3"/>
        <v>89.094269870609978</v>
      </c>
      <c r="F65" s="25">
        <f t="shared" si="4"/>
        <v>88.724584103512015</v>
      </c>
      <c r="G65" s="25">
        <f t="shared" si="5"/>
        <v>85.951940850277268</v>
      </c>
      <c r="H65" s="25">
        <f t="shared" si="6"/>
        <v>81.885397412199637</v>
      </c>
      <c r="I65" s="25">
        <f t="shared" si="7"/>
        <v>85.767097966728272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101.57894736842105</v>
      </c>
      <c r="D66" s="25">
        <f t="shared" si="2"/>
        <v>105.78947368421052</v>
      </c>
      <c r="E66" s="25">
        <f t="shared" si="3"/>
        <v>96.84210526315789</v>
      </c>
      <c r="F66" s="25">
        <f t="shared" si="4"/>
        <v>103.15789473684211</v>
      </c>
      <c r="G66" s="25">
        <f t="shared" si="5"/>
        <v>96.84210526315789</v>
      </c>
      <c r="H66" s="25">
        <f t="shared" si="6"/>
        <v>92.10526315789474</v>
      </c>
      <c r="I66" s="25">
        <f t="shared" si="7"/>
        <v>100.52631578947368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99.140401146131808</v>
      </c>
      <c r="D67" s="25">
        <f t="shared" si="2"/>
        <v>97.994269340974213</v>
      </c>
      <c r="E67" s="25">
        <f t="shared" si="3"/>
        <v>95.415472779369622</v>
      </c>
      <c r="F67" s="25">
        <f t="shared" si="4"/>
        <v>96.275071633237815</v>
      </c>
      <c r="G67" s="25">
        <f t="shared" si="5"/>
        <v>95.415472779369622</v>
      </c>
      <c r="H67" s="25">
        <f t="shared" si="6"/>
        <v>95.988538681948427</v>
      </c>
      <c r="I67" s="25">
        <f t="shared" si="7"/>
        <v>94.55587392550143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93.220338983050837</v>
      </c>
      <c r="D68" s="25">
        <f t="shared" si="2"/>
        <v>93.220338983050837</v>
      </c>
      <c r="E68" s="25">
        <f t="shared" si="3"/>
        <v>93.220338983050837</v>
      </c>
      <c r="F68" s="25">
        <f t="shared" si="4"/>
        <v>97.457627118644069</v>
      </c>
      <c r="G68" s="25">
        <f t="shared" si="5"/>
        <v>97.881355932203391</v>
      </c>
      <c r="H68" s="25">
        <f t="shared" si="6"/>
        <v>91.525423728813564</v>
      </c>
      <c r="I68" s="25">
        <f t="shared" si="7"/>
        <v>91.949152542372886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93.822393822393821</v>
      </c>
      <c r="D69" s="25">
        <f t="shared" si="2"/>
        <v>92.664092664092664</v>
      </c>
      <c r="E69" s="25">
        <f t="shared" si="3"/>
        <v>94.980694980694977</v>
      </c>
      <c r="F69" s="25">
        <f t="shared" si="4"/>
        <v>93.050193050193059</v>
      </c>
      <c r="G69" s="25">
        <f t="shared" si="5"/>
        <v>94.594594594594597</v>
      </c>
      <c r="H69" s="25">
        <f t="shared" si="6"/>
        <v>96.525096525096515</v>
      </c>
      <c r="I69" s="25">
        <f t="shared" si="7"/>
        <v>100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95.744680851063833</v>
      </c>
      <c r="D70" s="25">
        <f t="shared" si="2"/>
        <v>103.03951367781154</v>
      </c>
      <c r="E70" s="25">
        <f t="shared" si="3"/>
        <v>100.60790273556231</v>
      </c>
      <c r="F70" s="25">
        <f t="shared" si="4"/>
        <v>99.392097264437695</v>
      </c>
      <c r="G70" s="25">
        <f t="shared" si="5"/>
        <v>99.696048632218847</v>
      </c>
      <c r="H70" s="25">
        <f t="shared" si="6"/>
        <v>104.55927051671732</v>
      </c>
      <c r="I70" s="25">
        <f t="shared" si="7"/>
        <v>99.392097264437695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96.296296296296291</v>
      </c>
      <c r="D71" s="25">
        <f t="shared" si="2"/>
        <v>94.708994708994709</v>
      </c>
      <c r="E71" s="25">
        <f t="shared" si="3"/>
        <v>94.179894179894177</v>
      </c>
      <c r="F71" s="25">
        <f t="shared" si="4"/>
        <v>98.412698412698404</v>
      </c>
      <c r="G71" s="25">
        <f t="shared" si="5"/>
        <v>95.767195767195773</v>
      </c>
      <c r="H71" s="25">
        <f t="shared" si="6"/>
        <v>93.121693121693113</v>
      </c>
      <c r="I71" s="25">
        <f t="shared" si="7"/>
        <v>93.650793650793645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97.356828193832598</v>
      </c>
      <c r="D72" s="25">
        <f t="shared" si="2"/>
        <v>92.070484581497809</v>
      </c>
      <c r="E72" s="25">
        <f t="shared" si="3"/>
        <v>93.392070484581495</v>
      </c>
      <c r="F72" s="25">
        <f t="shared" si="4"/>
        <v>89.867841409691636</v>
      </c>
      <c r="G72" s="25">
        <f t="shared" si="5"/>
        <v>91.629955947136565</v>
      </c>
      <c r="H72" s="25">
        <f t="shared" si="6"/>
        <v>88.986784140969164</v>
      </c>
      <c r="I72" s="25">
        <f t="shared" si="7"/>
        <v>93.832599118942724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94.871794871794862</v>
      </c>
      <c r="D73" s="25">
        <f t="shared" si="2"/>
        <v>100.36630036630036</v>
      </c>
      <c r="E73" s="25">
        <f t="shared" si="3"/>
        <v>96.703296703296701</v>
      </c>
      <c r="F73" s="25">
        <f t="shared" si="4"/>
        <v>89.743589743589752</v>
      </c>
      <c r="G73" s="25">
        <f t="shared" si="5"/>
        <v>90.842490842490847</v>
      </c>
      <c r="H73" s="25">
        <f t="shared" si="6"/>
        <v>96.336996336996336</v>
      </c>
      <c r="I73" s="25">
        <f t="shared" si="7"/>
        <v>94.139194139194132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86.899563318777297</v>
      </c>
      <c r="D74" s="25">
        <f t="shared" ref="D74:D103" si="11">IF((B18&lt;&gt;0)*ISNUMBER(D18),100*(D18/B18),"")</f>
        <v>93.449781659388648</v>
      </c>
      <c r="E74" s="25">
        <f t="shared" ref="E74:E103" si="12">IF((B18&lt;&gt;0)*ISNUMBER(E18),100*(E18/B18),"")</f>
        <v>89.082969432314414</v>
      </c>
      <c r="F74" s="25">
        <f t="shared" ref="F74:F103" si="13">IF((B18&lt;&gt;0)*ISNUMBER(F18),100*(F18/B18),"")</f>
        <v>93.013100436681214</v>
      </c>
      <c r="G74" s="25">
        <f t="shared" ref="G74:G103" si="14">IF((B18&lt;&gt;0)*ISNUMBER(G18),100*(G18/B18),"")</f>
        <v>91.266375545851531</v>
      </c>
      <c r="H74" s="25">
        <f t="shared" ref="H74:H103" si="15">IF((B18&lt;&gt;0)*ISNUMBER(H18),100*(H18/B18),"")</f>
        <v>89.082969432314414</v>
      </c>
      <c r="I74" s="25">
        <f t="shared" ref="I74:I103" si="16">IF((B18&lt;&gt;0)*ISNUMBER(I18),100*(I18/B18),"")</f>
        <v>88.209606986899558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97.714285714285708</v>
      </c>
      <c r="D75" s="25">
        <f t="shared" si="11"/>
        <v>100.57142857142858</v>
      </c>
      <c r="E75" s="25">
        <f t="shared" si="12"/>
        <v>101.71428571428571</v>
      </c>
      <c r="F75" s="25">
        <f t="shared" si="13"/>
        <v>96</v>
      </c>
      <c r="G75" s="25">
        <f t="shared" si="14"/>
        <v>99.428571428571431</v>
      </c>
      <c r="H75" s="25">
        <f t="shared" si="15"/>
        <v>105.71428571428572</v>
      </c>
      <c r="I75" s="25">
        <f t="shared" si="16"/>
        <v>102.85714285714285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94.73684210526315</v>
      </c>
      <c r="D76" s="25">
        <f t="shared" si="11"/>
        <v>97.832817337461293</v>
      </c>
      <c r="E76" s="25">
        <f t="shared" si="12"/>
        <v>93.808049535603715</v>
      </c>
      <c r="F76" s="25">
        <f t="shared" si="13"/>
        <v>93.498452012383908</v>
      </c>
      <c r="G76" s="25">
        <f t="shared" si="14"/>
        <v>90.092879256965944</v>
      </c>
      <c r="H76" s="25">
        <f t="shared" si="15"/>
        <v>86.687306501547994</v>
      </c>
      <c r="I76" s="25">
        <f t="shared" si="16"/>
        <v>93.188854489164086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99.650349650349639</v>
      </c>
      <c r="D77" s="25">
        <f t="shared" si="11"/>
        <v>96.503496503496507</v>
      </c>
      <c r="E77" s="25">
        <f t="shared" si="12"/>
        <v>96.503496503496507</v>
      </c>
      <c r="F77" s="25">
        <f t="shared" si="13"/>
        <v>91.95804195804196</v>
      </c>
      <c r="G77" s="25">
        <f t="shared" si="14"/>
        <v>97.2027972027972</v>
      </c>
      <c r="H77" s="25">
        <f t="shared" si="15"/>
        <v>95.454545454545453</v>
      </c>
      <c r="I77" s="25">
        <f t="shared" si="16"/>
        <v>92.132867132867133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96.448087431693992</v>
      </c>
      <c r="D78" s="25">
        <f t="shared" si="11"/>
        <v>94.808743169398909</v>
      </c>
      <c r="E78" s="25">
        <f t="shared" si="12"/>
        <v>94.262295081967224</v>
      </c>
      <c r="F78" s="25">
        <f t="shared" si="13"/>
        <v>95.081967213114751</v>
      </c>
      <c r="G78" s="25">
        <f t="shared" si="14"/>
        <v>99.726775956284158</v>
      </c>
      <c r="H78" s="25">
        <f t="shared" si="15"/>
        <v>95.355191256830594</v>
      </c>
      <c r="I78" s="25">
        <f t="shared" si="16"/>
        <v>96.448087431693992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91.353383458646618</v>
      </c>
      <c r="D79" s="25">
        <f t="shared" si="11"/>
        <v>90.789473684210535</v>
      </c>
      <c r="E79" s="25">
        <f t="shared" si="12"/>
        <v>90.413533834586474</v>
      </c>
      <c r="F79" s="25">
        <f t="shared" si="13"/>
        <v>88.345864661654133</v>
      </c>
      <c r="G79" s="25">
        <f t="shared" si="14"/>
        <v>90.225563909774436</v>
      </c>
      <c r="H79" s="25">
        <f t="shared" si="15"/>
        <v>89.661654135338338</v>
      </c>
      <c r="I79" s="25">
        <f t="shared" si="16"/>
        <v>93.045112781954884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99.441340782122893</v>
      </c>
      <c r="D80" s="25">
        <f t="shared" si="11"/>
        <v>94.692737430167597</v>
      </c>
      <c r="E80" s="25">
        <f t="shared" si="12"/>
        <v>95.530726256983243</v>
      </c>
      <c r="F80" s="25">
        <f t="shared" si="13"/>
        <v>94.134078212290504</v>
      </c>
      <c r="G80" s="25">
        <f t="shared" si="14"/>
        <v>98.882681564245814</v>
      </c>
      <c r="H80" s="25">
        <f t="shared" si="15"/>
        <v>96.36871508379889</v>
      </c>
      <c r="I80" s="25">
        <f t="shared" si="16"/>
        <v>93.016759776536318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87.603305785123965</v>
      </c>
      <c r="D81" s="25">
        <f t="shared" si="11"/>
        <v>92.561983471074385</v>
      </c>
      <c r="E81" s="25">
        <f t="shared" si="12"/>
        <v>86.36363636363636</v>
      </c>
      <c r="F81" s="25">
        <f t="shared" si="13"/>
        <v>90.082644628099175</v>
      </c>
      <c r="G81" s="25">
        <f t="shared" si="14"/>
        <v>92.561983471074385</v>
      </c>
      <c r="H81" s="25">
        <f t="shared" si="15"/>
        <v>89.256198347107443</v>
      </c>
      <c r="I81" s="25">
        <f t="shared" si="16"/>
        <v>87.190082644628092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95.370370370370367</v>
      </c>
      <c r="D82" s="25">
        <f t="shared" si="11"/>
        <v>89.81481481481481</v>
      </c>
      <c r="E82" s="25">
        <f t="shared" si="12"/>
        <v>93.981481481481481</v>
      </c>
      <c r="F82" s="25">
        <f t="shared" si="13"/>
        <v>92.129629629629633</v>
      </c>
      <c r="G82" s="25">
        <f t="shared" si="14"/>
        <v>100</v>
      </c>
      <c r="H82" s="25">
        <f t="shared" si="15"/>
        <v>96.296296296296291</v>
      </c>
      <c r="I82" s="25">
        <f t="shared" si="16"/>
        <v>90.277777777777786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102.27272727272727</v>
      </c>
      <c r="D83" s="25">
        <f t="shared" si="11"/>
        <v>97.727272727272734</v>
      </c>
      <c r="E83" s="25">
        <f t="shared" si="12"/>
        <v>94.318181818181827</v>
      </c>
      <c r="F83" s="25">
        <f t="shared" si="13"/>
        <v>94.318181818181827</v>
      </c>
      <c r="G83" s="25">
        <f t="shared" si="14"/>
        <v>94.88636363636364</v>
      </c>
      <c r="H83" s="25">
        <f t="shared" si="15"/>
        <v>94.318181818181827</v>
      </c>
      <c r="I83" s="25">
        <f t="shared" si="16"/>
        <v>96.022727272727266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95.571955719557195</v>
      </c>
      <c r="D84" s="25">
        <f t="shared" si="11"/>
        <v>100.7380073800738</v>
      </c>
      <c r="E84" s="25">
        <f t="shared" si="12"/>
        <v>95.571955719557195</v>
      </c>
      <c r="F84" s="25">
        <f t="shared" si="13"/>
        <v>90.774907749077499</v>
      </c>
      <c r="G84" s="25">
        <f t="shared" si="14"/>
        <v>90.40590405904058</v>
      </c>
      <c r="H84" s="25">
        <f t="shared" si="15"/>
        <v>95.20295202952029</v>
      </c>
      <c r="I84" s="25">
        <f t="shared" si="16"/>
        <v>91.881918819188186</v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93.61702127659575</v>
      </c>
      <c r="D85" s="25">
        <f t="shared" si="11"/>
        <v>98.936170212765958</v>
      </c>
      <c r="E85" s="25">
        <f t="shared" si="12"/>
        <v>92.198581560283685</v>
      </c>
      <c r="F85" s="25">
        <f t="shared" si="13"/>
        <v>90.780141843971634</v>
      </c>
      <c r="G85" s="25">
        <f t="shared" si="14"/>
        <v>94.680851063829792</v>
      </c>
      <c r="H85" s="25">
        <f t="shared" si="15"/>
        <v>95.39007092198581</v>
      </c>
      <c r="I85" s="25">
        <f t="shared" si="16"/>
        <v>93.61702127659575</v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95.495495495495504</v>
      </c>
      <c r="D86" s="25">
        <f t="shared" si="11"/>
        <v>94.594594594594597</v>
      </c>
      <c r="E86" s="25">
        <f t="shared" si="12"/>
        <v>92.192192192192195</v>
      </c>
      <c r="F86" s="25">
        <f t="shared" si="13"/>
        <v>92.792792792792795</v>
      </c>
      <c r="G86" s="25">
        <f t="shared" si="14"/>
        <v>92.792792792792795</v>
      </c>
      <c r="H86" s="25">
        <f t="shared" si="15"/>
        <v>92.492492492492488</v>
      </c>
      <c r="I86" s="25">
        <f t="shared" si="16"/>
        <v>93.693693693693689</v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>
        <f t="shared" si="9"/>
        <v>100</v>
      </c>
      <c r="C87" s="25">
        <f t="shared" si="10"/>
        <v>96.774193548387103</v>
      </c>
      <c r="D87" s="25">
        <f t="shared" si="11"/>
        <v>97.132616487455195</v>
      </c>
      <c r="E87" s="25">
        <f t="shared" si="12"/>
        <v>91.756272401433691</v>
      </c>
      <c r="F87" s="25">
        <f t="shared" si="13"/>
        <v>95.6989247311828</v>
      </c>
      <c r="G87" s="25">
        <f t="shared" si="14"/>
        <v>97.132616487455195</v>
      </c>
      <c r="H87" s="25">
        <f t="shared" si="15"/>
        <v>100.35842293906809</v>
      </c>
      <c r="I87" s="25">
        <f t="shared" si="16"/>
        <v>97.849462365591393</v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>
        <f t="shared" si="9"/>
        <v>100</v>
      </c>
      <c r="C88" s="25">
        <f t="shared" si="10"/>
        <v>97.652582159624416</v>
      </c>
      <c r="D88" s="25">
        <f t="shared" si="11"/>
        <v>94.835680751173712</v>
      </c>
      <c r="E88" s="25">
        <f t="shared" si="12"/>
        <v>93.896713615023472</v>
      </c>
      <c r="F88" s="25">
        <f t="shared" si="13"/>
        <v>93.427230046948367</v>
      </c>
      <c r="G88" s="25">
        <f t="shared" si="14"/>
        <v>95.774647887323937</v>
      </c>
      <c r="H88" s="25">
        <f t="shared" si="15"/>
        <v>90.140845070422543</v>
      </c>
      <c r="I88" s="25">
        <f t="shared" si="16"/>
        <v>92.957746478873233</v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>
        <f t="shared" si="9"/>
        <v>100</v>
      </c>
      <c r="C89" s="25">
        <f t="shared" si="10"/>
        <v>95.277777777777771</v>
      </c>
      <c r="D89" s="25">
        <f t="shared" si="11"/>
        <v>94.722222222222214</v>
      </c>
      <c r="E89" s="25">
        <f t="shared" si="12"/>
        <v>89.444444444444443</v>
      </c>
      <c r="F89" s="25">
        <f t="shared" si="13"/>
        <v>88.888888888888886</v>
      </c>
      <c r="G89" s="25">
        <f t="shared" si="14"/>
        <v>92.5</v>
      </c>
      <c r="H89" s="25">
        <f t="shared" si="15"/>
        <v>90.277777777777786</v>
      </c>
      <c r="I89" s="25">
        <f t="shared" si="16"/>
        <v>90.833333333333329</v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>
        <f t="shared" si="9"/>
        <v>100</v>
      </c>
      <c r="C90" s="25">
        <f t="shared" si="10"/>
        <v>98.214285714285708</v>
      </c>
      <c r="D90" s="25">
        <f t="shared" si="11"/>
        <v>95.535714285714292</v>
      </c>
      <c r="E90" s="25">
        <f t="shared" si="12"/>
        <v>98.80952380952381</v>
      </c>
      <c r="F90" s="25">
        <f t="shared" si="13"/>
        <v>93.452380952380949</v>
      </c>
      <c r="G90" s="25">
        <f t="shared" si="14"/>
        <v>103.27380952380953</v>
      </c>
      <c r="H90" s="25">
        <f t="shared" si="15"/>
        <v>104.46428571428572</v>
      </c>
      <c r="I90" s="25">
        <f t="shared" si="16"/>
        <v>99.107142857142861</v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>
        <f t="shared" si="9"/>
        <v>100</v>
      </c>
      <c r="C91" s="25">
        <f t="shared" si="10"/>
        <v>93.975903614457835</v>
      </c>
      <c r="D91" s="25">
        <f t="shared" si="11"/>
        <v>90.361445783132538</v>
      </c>
      <c r="E91" s="25">
        <f t="shared" si="12"/>
        <v>91.566265060240966</v>
      </c>
      <c r="F91" s="25">
        <f t="shared" si="13"/>
        <v>91.967871485943775</v>
      </c>
      <c r="G91" s="25">
        <f t="shared" si="14"/>
        <v>93.574297188755011</v>
      </c>
      <c r="H91" s="25">
        <f t="shared" si="15"/>
        <v>96.787148594377513</v>
      </c>
      <c r="I91" s="25">
        <f t="shared" si="16"/>
        <v>91.164658634538156</v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>
        <f t="shared" si="9"/>
        <v>100</v>
      </c>
      <c r="C92" s="25">
        <f t="shared" si="10"/>
        <v>92.838196286472154</v>
      </c>
      <c r="D92" s="25">
        <f t="shared" si="11"/>
        <v>90.716180371352777</v>
      </c>
      <c r="E92" s="25">
        <f t="shared" si="12"/>
        <v>89.92042440318302</v>
      </c>
      <c r="F92" s="25">
        <f t="shared" si="13"/>
        <v>89.787798408488058</v>
      </c>
      <c r="G92" s="25">
        <f t="shared" si="14"/>
        <v>88.594164456233429</v>
      </c>
      <c r="H92" s="25">
        <f t="shared" si="15"/>
        <v>89.92042440318302</v>
      </c>
      <c r="I92" s="25">
        <f t="shared" si="16"/>
        <v>89.522546419098148</v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5"/>
      <c r="L98" s="56"/>
      <c r="M98" s="56"/>
      <c r="N98" s="56"/>
      <c r="O98" s="56"/>
      <c r="P98" s="56"/>
      <c r="Q98" s="56"/>
      <c r="R98" s="56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7"/>
      <c r="L99" s="56"/>
      <c r="M99" s="56"/>
      <c r="N99" s="56"/>
      <c r="O99" s="56"/>
      <c r="P99" s="56"/>
      <c r="Q99" s="56"/>
      <c r="R99" s="56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7"/>
      <c r="L100" s="56"/>
      <c r="M100" s="56"/>
      <c r="N100" s="56"/>
      <c r="O100" s="56"/>
      <c r="P100" s="56"/>
      <c r="Q100" s="56"/>
      <c r="R100" s="56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7"/>
      <c r="L101" s="56"/>
      <c r="M101" s="56"/>
      <c r="N101" s="56"/>
      <c r="O101" s="56"/>
      <c r="P101" s="56"/>
      <c r="Q101" s="56"/>
      <c r="R101" s="56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8" t="s">
        <v>29</v>
      </c>
      <c r="L102" s="129"/>
      <c r="M102" s="129"/>
      <c r="N102" s="129"/>
      <c r="O102" s="129"/>
      <c r="P102" s="129"/>
      <c r="Q102" s="129"/>
      <c r="R102" s="129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30"/>
      <c r="L103" s="129"/>
      <c r="M103" s="129"/>
      <c r="N103" s="129"/>
      <c r="O103" s="129"/>
      <c r="P103" s="129"/>
      <c r="Q103" s="129"/>
      <c r="R103" s="129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30"/>
      <c r="L104" s="129"/>
      <c r="M104" s="129"/>
      <c r="N104" s="129"/>
      <c r="O104" s="129"/>
      <c r="P104" s="129"/>
      <c r="Q104" s="129"/>
      <c r="R104" s="129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30"/>
      <c r="L105" s="129"/>
      <c r="M105" s="129"/>
      <c r="N105" s="129"/>
      <c r="O105" s="129"/>
      <c r="P105" s="129"/>
      <c r="Q105" s="129"/>
      <c r="R105" s="129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30"/>
      <c r="L106" s="129"/>
      <c r="M106" s="129"/>
      <c r="N106" s="129"/>
      <c r="O106" s="129"/>
      <c r="P106" s="129"/>
      <c r="Q106" s="129"/>
      <c r="R106" s="129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7"/>
      <c r="L107" s="56"/>
      <c r="M107" s="56"/>
      <c r="N107" s="56"/>
      <c r="O107" s="56"/>
      <c r="P107" s="56"/>
      <c r="Q107" s="56"/>
      <c r="R107" s="56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7"/>
      <c r="L108" s="56"/>
      <c r="M108" s="56"/>
      <c r="N108" s="56"/>
      <c r="O108" s="56"/>
      <c r="P108" s="56"/>
      <c r="Q108" s="56"/>
      <c r="R108" s="56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7"/>
      <c r="L109" s="56"/>
      <c r="M109" s="56"/>
      <c r="N109" s="56"/>
      <c r="O109" s="56"/>
      <c r="P109" s="56"/>
      <c r="Q109" s="56"/>
      <c r="R109" s="56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7"/>
      <c r="L110" s="56"/>
      <c r="M110" s="56"/>
      <c r="N110" s="56"/>
      <c r="O110" s="56"/>
      <c r="P110" s="56"/>
      <c r="Q110" s="56"/>
      <c r="R110" s="56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95.404220137743152</v>
      </c>
      <c r="D114" s="26">
        <f t="shared" si="27"/>
        <v>95.680956914334857</v>
      </c>
      <c r="E114" s="26">
        <f t="shared" si="27"/>
        <v>93.930391932288899</v>
      </c>
      <c r="F114" s="26">
        <f t="shared" si="27"/>
        <v>93.439780856232431</v>
      </c>
      <c r="G114" s="26">
        <f t="shared" si="27"/>
        <v>94.698452018035695</v>
      </c>
      <c r="H114" s="26">
        <f t="shared" si="27"/>
        <v>94.277259102039864</v>
      </c>
      <c r="I114" s="26">
        <f>IF(I115&gt;0,AVERAGE(I64:I113),"")</f>
        <v>93.928323793861011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29</v>
      </c>
      <c r="C115" s="26">
        <f t="shared" ref="C115:J115" si="28">COUNT(C64:C113)</f>
        <v>29</v>
      </c>
      <c r="D115" s="26">
        <f t="shared" si="28"/>
        <v>29</v>
      </c>
      <c r="E115" s="26">
        <f t="shared" si="28"/>
        <v>29</v>
      </c>
      <c r="F115" s="26">
        <f t="shared" si="28"/>
        <v>29</v>
      </c>
      <c r="G115" s="26">
        <f t="shared" si="28"/>
        <v>29</v>
      </c>
      <c r="H115" s="26">
        <f t="shared" si="28"/>
        <v>29</v>
      </c>
      <c r="I115" s="26">
        <f t="shared" si="28"/>
        <v>29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3.8163058002751185</v>
      </c>
      <c r="D116" s="26">
        <f t="shared" si="29"/>
        <v>4.076931470506743</v>
      </c>
      <c r="E116" s="26">
        <f t="shared" si="29"/>
        <v>3.5296653734271985</v>
      </c>
      <c r="F116" s="26">
        <f t="shared" si="29"/>
        <v>3.5462603589579138</v>
      </c>
      <c r="G116" s="26">
        <f t="shared" si="29"/>
        <v>3.9880961424292045</v>
      </c>
      <c r="H116" s="26">
        <f t="shared" si="29"/>
        <v>5.4138991257366929</v>
      </c>
      <c r="I116" s="26">
        <f>IF(I115&gt;0,STDEV(I64:I113),"")</f>
        <v>4.0650335224948435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0.70867019616913274</v>
      </c>
      <c r="D117" s="26">
        <f t="shared" si="30"/>
        <v>0.75706716814041497</v>
      </c>
      <c r="E117" s="26">
        <f t="shared" si="30"/>
        <v>0.65544240517039376</v>
      </c>
      <c r="F117" s="26">
        <f t="shared" si="30"/>
        <v>0.65852401662056315</v>
      </c>
      <c r="G117" s="26">
        <f t="shared" si="30"/>
        <v>0.74057086185098719</v>
      </c>
      <c r="H117" s="26">
        <f t="shared" si="30"/>
        <v>1.0053358290101206</v>
      </c>
      <c r="I117" s="26">
        <f>IF(I115&gt;0,I116/SQRT(I115),"")</f>
        <v>0.75485777466073234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1.7011309342659326</v>
      </c>
      <c r="C118" s="26">
        <f t="shared" si="31"/>
        <v>1.7011309342659326</v>
      </c>
      <c r="D118" s="26">
        <f t="shared" si="31"/>
        <v>1.7011309342659326</v>
      </c>
      <c r="E118" s="26">
        <f t="shared" si="31"/>
        <v>1.7011309342659326</v>
      </c>
      <c r="F118" s="26">
        <f t="shared" si="31"/>
        <v>1.7011309342659326</v>
      </c>
      <c r="G118" s="26">
        <f t="shared" si="31"/>
        <v>1.7011309342659326</v>
      </c>
      <c r="H118" s="26">
        <f t="shared" si="31"/>
        <v>1.7011309342659326</v>
      </c>
      <c r="I118" s="26">
        <f t="shared" si="31"/>
        <v>1.7011309342659326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1.2055407928956186</v>
      </c>
      <c r="D119" s="26">
        <f t="shared" si="32"/>
        <v>1.287870379040768</v>
      </c>
      <c r="E119" s="26">
        <f t="shared" si="32"/>
        <v>1.1149933510650218</v>
      </c>
      <c r="F119" s="26">
        <f t="shared" si="32"/>
        <v>1.1202355756302931</v>
      </c>
      <c r="G119" s="26">
        <f t="shared" si="32"/>
        <v>1.2598080021106968</v>
      </c>
      <c r="H119" s="26">
        <f t="shared" si="32"/>
        <v>1.7102078780550025</v>
      </c>
      <c r="I119" s="26">
        <f>IF(I115&gt;2,I118*I117,"")</f>
        <v>1.2841119114465145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86.691312384473193</v>
      </c>
      <c r="D120" s="26">
        <f t="shared" si="33"/>
        <v>89.463955637707954</v>
      </c>
      <c r="E120" s="26">
        <f t="shared" si="33"/>
        <v>86.36363636363636</v>
      </c>
      <c r="F120" s="26">
        <f t="shared" si="33"/>
        <v>88.345864661654133</v>
      </c>
      <c r="G120" s="26">
        <f t="shared" si="33"/>
        <v>85.951940850277268</v>
      </c>
      <c r="H120" s="26">
        <f t="shared" si="33"/>
        <v>81.885397412199637</v>
      </c>
      <c r="I120" s="26">
        <f t="shared" si="33"/>
        <v>85.767097966728272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102.27272727272727</v>
      </c>
      <c r="D121" s="26">
        <f t="shared" si="34"/>
        <v>105.78947368421052</v>
      </c>
      <c r="E121" s="26">
        <f t="shared" si="34"/>
        <v>101.71428571428571</v>
      </c>
      <c r="F121" s="26">
        <f t="shared" si="34"/>
        <v>103.15789473684211</v>
      </c>
      <c r="G121" s="26">
        <f t="shared" si="34"/>
        <v>103.27380952380953</v>
      </c>
      <c r="H121" s="26">
        <f t="shared" si="34"/>
        <v>105.71428571428572</v>
      </c>
      <c r="I121" s="26">
        <f t="shared" si="34"/>
        <v>102.85714285714285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88.5</v>
      </c>
      <c r="C122" s="38">
        <f>100-B3</f>
        <v>88.5</v>
      </c>
      <c r="D122" s="38">
        <f>100-B3</f>
        <v>88.5</v>
      </c>
      <c r="E122" s="38">
        <f>100-B3</f>
        <v>88.5</v>
      </c>
      <c r="F122" s="38">
        <f>100-B3</f>
        <v>88.5</v>
      </c>
      <c r="G122" s="38">
        <f>100-B3</f>
        <v>88.5</v>
      </c>
      <c r="H122" s="38">
        <f>100-B3</f>
        <v>88.5</v>
      </c>
      <c r="I122" s="38">
        <f>100-B3</f>
        <v>88.5</v>
      </c>
      <c r="J122" s="38">
        <f>100-B3</f>
        <v>88.5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111.5</v>
      </c>
      <c r="C123" s="24">
        <f>100+B3</f>
        <v>111.5</v>
      </c>
      <c r="D123" s="24">
        <f>100+B3</f>
        <v>111.5</v>
      </c>
      <c r="E123" s="24">
        <f>100+B3</f>
        <v>111.5</v>
      </c>
      <c r="F123" s="24">
        <f>100+B3</f>
        <v>111.5</v>
      </c>
      <c r="G123" s="24">
        <f>100+B3</f>
        <v>111.5</v>
      </c>
      <c r="H123" s="24">
        <f>100+B3</f>
        <v>111.5</v>
      </c>
      <c r="I123" s="24">
        <f>100+B3</f>
        <v>111.5</v>
      </c>
      <c r="J123" s="24">
        <f>100+B3</f>
        <v>111.5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76.5</v>
      </c>
      <c r="C124" s="24">
        <f>100-E3</f>
        <v>76.5</v>
      </c>
      <c r="D124" s="24">
        <f>100-E3</f>
        <v>76.5</v>
      </c>
      <c r="E124" s="24">
        <f>100-E3</f>
        <v>76.5</v>
      </c>
      <c r="F124" s="24">
        <f>100-E3</f>
        <v>76.5</v>
      </c>
      <c r="G124" s="24">
        <f>100-E3</f>
        <v>76.5</v>
      </c>
      <c r="H124" s="24">
        <f>100-E3</f>
        <v>76.5</v>
      </c>
      <c r="I124" s="24">
        <f>100-E3</f>
        <v>76.5</v>
      </c>
      <c r="J124" s="39">
        <f>100-E3</f>
        <v>76.5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123.5</v>
      </c>
      <c r="C125" s="41">
        <f>100+E3</f>
        <v>123.5</v>
      </c>
      <c r="D125" s="41">
        <f>100+E3</f>
        <v>123.5</v>
      </c>
      <c r="E125" s="41">
        <f>100+E3</f>
        <v>123.5</v>
      </c>
      <c r="F125" s="41">
        <f>100+E3</f>
        <v>123.5</v>
      </c>
      <c r="G125" s="41">
        <f>100+E3</f>
        <v>123.5</v>
      </c>
      <c r="H125" s="41">
        <f>100+E3</f>
        <v>123.5</v>
      </c>
      <c r="I125" s="41">
        <f>100+E3</f>
        <v>123.5</v>
      </c>
      <c r="J125" s="37">
        <f>100+E3</f>
        <v>123.5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P20" sqref="P20"/>
    </sheetView>
  </sheetViews>
  <sheetFormatPr baseColWidth="10" defaultRowHeight="12.75" x14ac:dyDescent="0.2"/>
  <cols>
    <col min="1" max="16384" width="11.42578125" style="63"/>
  </cols>
  <sheetData>
    <row r="2" spans="2:13" ht="13.5" thickBot="1" x14ac:dyDescent="0.25"/>
    <row r="3" spans="2:13" ht="34.5" x14ac:dyDescent="0.45">
      <c r="B3" s="96" t="s">
        <v>79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ht="67.5" customHeight="1" x14ac:dyDescent="0.2">
      <c r="B4" s="139" t="s">
        <v>107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2:13" x14ac:dyDescent="0.2"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2:13" x14ac:dyDescent="0.2"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13" x14ac:dyDescent="0.2">
      <c r="B7" s="99" t="s">
        <v>106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13" x14ac:dyDescent="0.2">
      <c r="B8" s="99" t="s">
        <v>99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2:13" x14ac:dyDescent="0.2"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2:13" x14ac:dyDescent="0.2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2:13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2:13" x14ac:dyDescent="0.2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2:13" ht="13.5" thickBot="1" x14ac:dyDescent="0.2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2:13" ht="45" thickBot="1" x14ac:dyDescent="0.6">
      <c r="B14" s="105"/>
    </row>
    <row r="15" spans="2:13" ht="44.25" x14ac:dyDescent="0.55000000000000004">
      <c r="B15" s="106" t="s">
        <v>80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2:13" x14ac:dyDescent="0.2">
      <c r="B16" s="99" t="s">
        <v>105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2:13" x14ac:dyDescent="0.2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2:13" x14ac:dyDescent="0.2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2:13" x14ac:dyDescent="0.2"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2:13" x14ac:dyDescent="0.2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3" x14ac:dyDescent="0.2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2:13" x14ac:dyDescent="0.2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2:13" ht="13.5" thickBot="1" x14ac:dyDescent="0.25">
      <c r="B23" s="102" t="s">
        <v>108</v>
      </c>
      <c r="C23" s="103"/>
      <c r="D23" s="103" t="s">
        <v>98</v>
      </c>
      <c r="E23" s="103"/>
      <c r="F23" s="103"/>
      <c r="G23" s="103" t="s">
        <v>109</v>
      </c>
      <c r="H23" s="103"/>
      <c r="I23" s="103"/>
      <c r="J23" s="103"/>
      <c r="K23" s="103"/>
      <c r="L23" s="103"/>
      <c r="M23" s="104"/>
    </row>
  </sheetData>
  <mergeCells count="1">
    <mergeCell ref="B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2019-06-26T11:28:25Z</dcterms:modified>
</cp:coreProperties>
</file>