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13_ncr:1_{ED40D229-E408-406B-8DB4-F3772AC079B6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SHBG" sheetId="54" r:id="rId1"/>
    <sheet name="Prolaktin" sheetId="53" r:id="rId2"/>
    <sheet name="Østradiol" sheetId="51" r:id="rId3"/>
    <sheet name="Progesteron" sheetId="52" r:id="rId4"/>
    <sheet name="LH" sheetId="50" r:id="rId5"/>
    <sheet name="FSH" sheetId="49" r:id="rId6"/>
    <sheet name="Forside  " sheetId="36" r:id="rId7"/>
    <sheet name="Beskrivelse av betingelser " sheetId="35" r:id="rId8"/>
    <sheet name="Bakgrunnsdata" sheetId="20" r:id="rId9"/>
    <sheet name="Konklusjon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38" i="54" l="1"/>
  <c r="BZ38" i="54"/>
  <c r="BY38" i="54"/>
  <c r="BX38" i="54"/>
  <c r="BW38" i="54"/>
  <c r="BV38" i="54"/>
  <c r="BU38" i="54"/>
  <c r="BT38" i="54"/>
  <c r="BS38" i="54"/>
  <c r="BR38" i="54"/>
  <c r="BQ38" i="54"/>
  <c r="BP38" i="54"/>
  <c r="BO38" i="54"/>
  <c r="BN38" i="54"/>
  <c r="BM38" i="54"/>
  <c r="BL38" i="54"/>
  <c r="BK38" i="54"/>
  <c r="BJ38" i="54"/>
  <c r="BI38" i="54"/>
  <c r="BH38" i="54"/>
  <c r="AZ38" i="54"/>
  <c r="AY38" i="54"/>
  <c r="AX38" i="54"/>
  <c r="CA37" i="54"/>
  <c r="BZ37" i="54"/>
  <c r="BY37" i="54"/>
  <c r="BX37" i="54"/>
  <c r="BW37" i="54"/>
  <c r="BV37" i="54"/>
  <c r="BU37" i="54"/>
  <c r="BT37" i="54"/>
  <c r="BS37" i="54"/>
  <c r="BR37" i="54"/>
  <c r="BQ37" i="54"/>
  <c r="BP37" i="54"/>
  <c r="BO37" i="54"/>
  <c r="BN37" i="54"/>
  <c r="BM37" i="54"/>
  <c r="BL37" i="54"/>
  <c r="BK37" i="54"/>
  <c r="BJ37" i="54"/>
  <c r="BI37" i="54"/>
  <c r="BH37" i="54"/>
  <c r="AZ37" i="54"/>
  <c r="AY37" i="54"/>
  <c r="AX37" i="54"/>
  <c r="CA36" i="54"/>
  <c r="BZ36" i="54"/>
  <c r="BY36" i="54"/>
  <c r="BX36" i="54"/>
  <c r="BW36" i="54"/>
  <c r="BV36" i="54"/>
  <c r="BU36" i="54"/>
  <c r="BT36" i="54"/>
  <c r="BS36" i="54"/>
  <c r="BR36" i="54"/>
  <c r="BQ36" i="54"/>
  <c r="BP36" i="54"/>
  <c r="BO36" i="54"/>
  <c r="BN36" i="54"/>
  <c r="BM36" i="54"/>
  <c r="BL36" i="54"/>
  <c r="BK36" i="54"/>
  <c r="BJ36" i="54"/>
  <c r="BI36" i="54"/>
  <c r="BH36" i="54"/>
  <c r="AZ36" i="54"/>
  <c r="AY36" i="54"/>
  <c r="AX36" i="54"/>
  <c r="CA35" i="54"/>
  <c r="BZ35" i="54"/>
  <c r="BY35" i="54"/>
  <c r="BX35" i="54"/>
  <c r="BW35" i="54"/>
  <c r="BV35" i="54"/>
  <c r="BU35" i="54"/>
  <c r="BT35" i="54"/>
  <c r="BS35" i="54"/>
  <c r="BR35" i="54"/>
  <c r="BQ35" i="54"/>
  <c r="BP35" i="54"/>
  <c r="BO35" i="54"/>
  <c r="BN35" i="54"/>
  <c r="BM35" i="54"/>
  <c r="BL35" i="54"/>
  <c r="BK35" i="54"/>
  <c r="BJ35" i="54"/>
  <c r="BI35" i="54"/>
  <c r="BH35" i="54"/>
  <c r="AZ35" i="54"/>
  <c r="AY35" i="54"/>
  <c r="AX35" i="54"/>
  <c r="CA34" i="54"/>
  <c r="BZ34" i="54"/>
  <c r="BY34" i="54"/>
  <c r="BX34" i="54"/>
  <c r="BW34" i="54"/>
  <c r="BV34" i="54"/>
  <c r="BU34" i="54"/>
  <c r="BT34" i="54"/>
  <c r="BS34" i="54"/>
  <c r="BR34" i="54"/>
  <c r="BQ34" i="54"/>
  <c r="BP34" i="54"/>
  <c r="BO34" i="54"/>
  <c r="BN34" i="54"/>
  <c r="BM34" i="54"/>
  <c r="BL34" i="54"/>
  <c r="BK34" i="54"/>
  <c r="BJ34" i="54"/>
  <c r="BI34" i="54"/>
  <c r="BH34" i="54"/>
  <c r="AZ34" i="54"/>
  <c r="AY34" i="54"/>
  <c r="AX34" i="54"/>
  <c r="CA33" i="54"/>
  <c r="BZ33" i="54"/>
  <c r="BY33" i="54"/>
  <c r="BX33" i="54"/>
  <c r="BW33" i="54"/>
  <c r="BV33" i="54"/>
  <c r="BU33" i="54"/>
  <c r="BT33" i="54"/>
  <c r="BS33" i="54"/>
  <c r="BR33" i="54"/>
  <c r="BQ33" i="54"/>
  <c r="BP33" i="54"/>
  <c r="BO33" i="54"/>
  <c r="BN33" i="54"/>
  <c r="BM33" i="54"/>
  <c r="BL33" i="54"/>
  <c r="BK33" i="54"/>
  <c r="BJ33" i="54"/>
  <c r="BI33" i="54"/>
  <c r="BH33" i="54"/>
  <c r="AZ33" i="54"/>
  <c r="AY33" i="54"/>
  <c r="AX33" i="54"/>
  <c r="CA32" i="54"/>
  <c r="BZ32" i="54"/>
  <c r="BY32" i="54"/>
  <c r="BX32" i="54"/>
  <c r="BW32" i="54"/>
  <c r="BV32" i="54"/>
  <c r="BU32" i="54"/>
  <c r="BT32" i="54"/>
  <c r="BS32" i="54"/>
  <c r="BR32" i="54"/>
  <c r="BQ32" i="54"/>
  <c r="BP32" i="54"/>
  <c r="BO32" i="54"/>
  <c r="BN32" i="54"/>
  <c r="BM32" i="54"/>
  <c r="BL32" i="54"/>
  <c r="BK32" i="54"/>
  <c r="BJ32" i="54"/>
  <c r="BI32" i="54"/>
  <c r="BH32" i="54"/>
  <c r="AZ32" i="54"/>
  <c r="AY32" i="54"/>
  <c r="AX32" i="54"/>
  <c r="CA31" i="54"/>
  <c r="BZ31" i="54"/>
  <c r="BY31" i="54"/>
  <c r="BX31" i="54"/>
  <c r="BW31" i="54"/>
  <c r="BV31" i="54"/>
  <c r="BU31" i="54"/>
  <c r="BT31" i="54"/>
  <c r="BS31" i="54"/>
  <c r="BR31" i="54"/>
  <c r="BQ31" i="54"/>
  <c r="BP31" i="54"/>
  <c r="BO31" i="54"/>
  <c r="BN31" i="54"/>
  <c r="BM31" i="54"/>
  <c r="BL31" i="54"/>
  <c r="BK31" i="54"/>
  <c r="BJ31" i="54"/>
  <c r="BI31" i="54"/>
  <c r="BH31" i="54"/>
  <c r="AZ31" i="54"/>
  <c r="AY31" i="54"/>
  <c r="AX31" i="54"/>
  <c r="CA30" i="54"/>
  <c r="BZ30" i="54"/>
  <c r="BY30" i="54"/>
  <c r="BX30" i="54"/>
  <c r="BW30" i="54"/>
  <c r="BV30" i="54"/>
  <c r="BU30" i="54"/>
  <c r="BT30" i="54"/>
  <c r="BS30" i="54"/>
  <c r="BR30" i="54"/>
  <c r="BQ30" i="54"/>
  <c r="BP30" i="54"/>
  <c r="BO30" i="54"/>
  <c r="BN30" i="54"/>
  <c r="BM30" i="54"/>
  <c r="BL30" i="54"/>
  <c r="BK30" i="54"/>
  <c r="BJ30" i="54"/>
  <c r="BI30" i="54"/>
  <c r="BH30" i="54"/>
  <c r="AZ30" i="54"/>
  <c r="AY30" i="54"/>
  <c r="AX30" i="54"/>
  <c r="CA29" i="54"/>
  <c r="BZ29" i="54"/>
  <c r="BY29" i="54"/>
  <c r="BX29" i="54"/>
  <c r="BW29" i="54"/>
  <c r="BV29" i="54"/>
  <c r="BU29" i="54"/>
  <c r="BT29" i="54"/>
  <c r="BS29" i="54"/>
  <c r="BR29" i="54"/>
  <c r="BQ29" i="54"/>
  <c r="BP29" i="54"/>
  <c r="BO29" i="54"/>
  <c r="BN29" i="54"/>
  <c r="BM29" i="54"/>
  <c r="BL29" i="54"/>
  <c r="BK29" i="54"/>
  <c r="BJ29" i="54"/>
  <c r="BI29" i="54"/>
  <c r="BH29" i="54"/>
  <c r="AZ29" i="54"/>
  <c r="AY29" i="54"/>
  <c r="AX29" i="54"/>
  <c r="CA28" i="54"/>
  <c r="BZ28" i="54"/>
  <c r="BY28" i="54"/>
  <c r="BX28" i="54"/>
  <c r="BW28" i="54"/>
  <c r="BV28" i="54"/>
  <c r="BU28" i="54"/>
  <c r="BT28" i="54"/>
  <c r="BS28" i="54"/>
  <c r="BR28" i="54"/>
  <c r="BQ28" i="54"/>
  <c r="BP28" i="54"/>
  <c r="BO28" i="54"/>
  <c r="BN28" i="54"/>
  <c r="BM28" i="54"/>
  <c r="BL28" i="54"/>
  <c r="BK28" i="54"/>
  <c r="BJ28" i="54"/>
  <c r="BI28" i="54"/>
  <c r="BH28" i="54"/>
  <c r="AZ28" i="54"/>
  <c r="AY28" i="54"/>
  <c r="AX28" i="54"/>
  <c r="CA27" i="54"/>
  <c r="BZ27" i="54"/>
  <c r="BY27" i="54"/>
  <c r="BX27" i="54"/>
  <c r="BW27" i="54"/>
  <c r="BV27" i="54"/>
  <c r="BU27" i="54"/>
  <c r="BT27" i="54"/>
  <c r="BS27" i="54"/>
  <c r="BR27" i="54"/>
  <c r="BQ27" i="54"/>
  <c r="BP27" i="54"/>
  <c r="BO27" i="54"/>
  <c r="BN27" i="54"/>
  <c r="BM27" i="54"/>
  <c r="BL27" i="54"/>
  <c r="BK27" i="54"/>
  <c r="BJ27" i="54"/>
  <c r="BI27" i="54"/>
  <c r="BH27" i="54"/>
  <c r="AZ27" i="54"/>
  <c r="AY27" i="54"/>
  <c r="AX27" i="54"/>
  <c r="CA26" i="54"/>
  <c r="BZ26" i="54"/>
  <c r="BY26" i="54"/>
  <c r="BX26" i="54"/>
  <c r="BW26" i="54"/>
  <c r="BV26" i="54"/>
  <c r="BU26" i="54"/>
  <c r="BT26" i="54"/>
  <c r="BS26" i="54"/>
  <c r="BR26" i="54"/>
  <c r="BQ26" i="54"/>
  <c r="BP26" i="54"/>
  <c r="BO26" i="54"/>
  <c r="BN26" i="54"/>
  <c r="BM26" i="54"/>
  <c r="BL26" i="54"/>
  <c r="BK26" i="54"/>
  <c r="BJ26" i="54"/>
  <c r="BI26" i="54"/>
  <c r="BH26" i="54"/>
  <c r="AZ26" i="54"/>
  <c r="AY26" i="54"/>
  <c r="AX26" i="54"/>
  <c r="CA25" i="54"/>
  <c r="BZ25" i="54"/>
  <c r="BY25" i="54"/>
  <c r="BX25" i="54"/>
  <c r="BW25" i="54"/>
  <c r="BV25" i="54"/>
  <c r="BU25" i="54"/>
  <c r="BT25" i="54"/>
  <c r="BS25" i="54"/>
  <c r="BR25" i="54"/>
  <c r="BQ25" i="54"/>
  <c r="BP25" i="54"/>
  <c r="BO25" i="54"/>
  <c r="BN25" i="54"/>
  <c r="BM25" i="54"/>
  <c r="BL25" i="54"/>
  <c r="BK25" i="54"/>
  <c r="BJ25" i="54"/>
  <c r="BI25" i="54"/>
  <c r="BH25" i="54"/>
  <c r="AZ25" i="54"/>
  <c r="AY25" i="54"/>
  <c r="AX25" i="54"/>
  <c r="CA24" i="54"/>
  <c r="BZ24" i="54"/>
  <c r="BY24" i="54"/>
  <c r="BX24" i="54"/>
  <c r="BW24" i="54"/>
  <c r="BV24" i="54"/>
  <c r="BU24" i="54"/>
  <c r="BT24" i="54"/>
  <c r="BS24" i="54"/>
  <c r="BR24" i="54"/>
  <c r="BQ24" i="54"/>
  <c r="BP24" i="54"/>
  <c r="BO24" i="54"/>
  <c r="BN24" i="54"/>
  <c r="BM24" i="54"/>
  <c r="BL24" i="54"/>
  <c r="BK24" i="54"/>
  <c r="BJ24" i="54"/>
  <c r="BI24" i="54"/>
  <c r="BH24" i="54"/>
  <c r="AZ24" i="54"/>
  <c r="AY24" i="54"/>
  <c r="AX24" i="54"/>
  <c r="CA23" i="54"/>
  <c r="BZ23" i="54"/>
  <c r="BY23" i="54"/>
  <c r="BX23" i="54"/>
  <c r="BW23" i="54"/>
  <c r="BV23" i="54"/>
  <c r="BU23" i="54"/>
  <c r="BT23" i="54"/>
  <c r="BS23" i="54"/>
  <c r="BR23" i="54"/>
  <c r="BQ23" i="54"/>
  <c r="BP23" i="54"/>
  <c r="BO23" i="54"/>
  <c r="BN23" i="54"/>
  <c r="BM23" i="54"/>
  <c r="BL23" i="54"/>
  <c r="BK23" i="54"/>
  <c r="BJ23" i="54"/>
  <c r="BI23" i="54"/>
  <c r="BH23" i="54"/>
  <c r="AZ23" i="54"/>
  <c r="AY23" i="54"/>
  <c r="AX23" i="54"/>
  <c r="CA22" i="54"/>
  <c r="BZ22" i="54"/>
  <c r="BY22" i="54"/>
  <c r="BX22" i="54"/>
  <c r="BW22" i="54"/>
  <c r="BV22" i="54"/>
  <c r="BU22" i="54"/>
  <c r="BT22" i="54"/>
  <c r="BS22" i="54"/>
  <c r="BR22" i="54"/>
  <c r="BQ22" i="54"/>
  <c r="BP22" i="54"/>
  <c r="BO22" i="54"/>
  <c r="BN22" i="54"/>
  <c r="BM22" i="54"/>
  <c r="BL22" i="54"/>
  <c r="BK22" i="54"/>
  <c r="BJ22" i="54"/>
  <c r="BI22" i="54"/>
  <c r="BH22" i="54"/>
  <c r="AZ22" i="54"/>
  <c r="AY22" i="54"/>
  <c r="AX22" i="54"/>
  <c r="CA21" i="54"/>
  <c r="BZ21" i="54"/>
  <c r="BY21" i="54"/>
  <c r="BX21" i="54"/>
  <c r="BW21" i="54"/>
  <c r="BV21" i="54"/>
  <c r="BU21" i="54"/>
  <c r="BT21" i="54"/>
  <c r="BS21" i="54"/>
  <c r="BR21" i="54"/>
  <c r="BQ21" i="54"/>
  <c r="BP21" i="54"/>
  <c r="BO21" i="54"/>
  <c r="BN21" i="54"/>
  <c r="BM21" i="54"/>
  <c r="BL21" i="54"/>
  <c r="BK21" i="54"/>
  <c r="BJ21" i="54"/>
  <c r="BI21" i="54"/>
  <c r="BH21" i="54"/>
  <c r="AZ21" i="54"/>
  <c r="AY21" i="54"/>
  <c r="AX21" i="54"/>
  <c r="CA20" i="54"/>
  <c r="BZ20" i="54"/>
  <c r="BY20" i="54"/>
  <c r="BX20" i="54"/>
  <c r="BW20" i="54"/>
  <c r="BV20" i="54"/>
  <c r="BU20" i="54"/>
  <c r="BT20" i="54"/>
  <c r="BS20" i="54"/>
  <c r="BR20" i="54"/>
  <c r="BQ20" i="54"/>
  <c r="BP20" i="54"/>
  <c r="BO20" i="54"/>
  <c r="BN20" i="54"/>
  <c r="BM20" i="54"/>
  <c r="BL20" i="54"/>
  <c r="BK20" i="54"/>
  <c r="BJ20" i="54"/>
  <c r="BI20" i="54"/>
  <c r="BH20" i="54"/>
  <c r="AZ20" i="54"/>
  <c r="AY20" i="54"/>
  <c r="AX20" i="54"/>
  <c r="CA19" i="54"/>
  <c r="BZ19" i="54"/>
  <c r="BY19" i="54"/>
  <c r="BX19" i="54"/>
  <c r="BW19" i="54"/>
  <c r="BV19" i="54"/>
  <c r="BU19" i="54"/>
  <c r="BT19" i="54"/>
  <c r="BS19" i="54"/>
  <c r="BR19" i="54"/>
  <c r="BQ19" i="54"/>
  <c r="BP19" i="54"/>
  <c r="BO19" i="54"/>
  <c r="BN19" i="54"/>
  <c r="BM19" i="54"/>
  <c r="BL19" i="54"/>
  <c r="BK19" i="54"/>
  <c r="BJ19" i="54"/>
  <c r="BI19" i="54"/>
  <c r="BH19" i="54"/>
  <c r="AZ19" i="54"/>
  <c r="AY19" i="54"/>
  <c r="AX19" i="54"/>
  <c r="CA18" i="54"/>
  <c r="BZ18" i="54"/>
  <c r="BY18" i="54"/>
  <c r="BX18" i="54"/>
  <c r="BW18" i="54"/>
  <c r="BV18" i="54"/>
  <c r="BU18" i="54"/>
  <c r="BT18" i="54"/>
  <c r="BS18" i="54"/>
  <c r="BR18" i="54"/>
  <c r="BQ18" i="54"/>
  <c r="BP18" i="54"/>
  <c r="BO18" i="54"/>
  <c r="BN18" i="54"/>
  <c r="BM18" i="54"/>
  <c r="BL18" i="54"/>
  <c r="BK18" i="54"/>
  <c r="BJ18" i="54"/>
  <c r="BI18" i="54"/>
  <c r="BH18" i="54"/>
  <c r="AZ18" i="54"/>
  <c r="AY18" i="54"/>
  <c r="AX18" i="54"/>
  <c r="CA17" i="54"/>
  <c r="BZ17" i="54"/>
  <c r="BY17" i="54"/>
  <c r="BX17" i="54"/>
  <c r="BW17" i="54"/>
  <c r="BV17" i="54"/>
  <c r="BU17" i="54"/>
  <c r="BT17" i="54"/>
  <c r="BS17" i="54"/>
  <c r="BR17" i="54"/>
  <c r="BQ17" i="54"/>
  <c r="BP17" i="54"/>
  <c r="BO17" i="54"/>
  <c r="BN17" i="54"/>
  <c r="BM17" i="54"/>
  <c r="BL17" i="54"/>
  <c r="BK17" i="54"/>
  <c r="BJ17" i="54"/>
  <c r="BI17" i="54"/>
  <c r="BH17" i="54"/>
  <c r="AZ17" i="54"/>
  <c r="AY17" i="54"/>
  <c r="AX17" i="54"/>
  <c r="CA16" i="54"/>
  <c r="BZ16" i="54"/>
  <c r="BY16" i="54"/>
  <c r="BX16" i="54"/>
  <c r="BW16" i="54"/>
  <c r="BV16" i="54"/>
  <c r="BU16" i="54"/>
  <c r="BT16" i="54"/>
  <c r="BS16" i="54"/>
  <c r="BR16" i="54"/>
  <c r="BQ16" i="54"/>
  <c r="BP16" i="54"/>
  <c r="BO16" i="54"/>
  <c r="BN16" i="54"/>
  <c r="BM16" i="54"/>
  <c r="BL16" i="54"/>
  <c r="BK16" i="54"/>
  <c r="BJ16" i="54"/>
  <c r="BI16" i="54"/>
  <c r="BH16" i="54"/>
  <c r="AZ16" i="54"/>
  <c r="AY16" i="54"/>
  <c r="AX16" i="54"/>
  <c r="CA15" i="54"/>
  <c r="BZ15" i="54"/>
  <c r="BY15" i="54"/>
  <c r="BX15" i="54"/>
  <c r="BW15" i="54"/>
  <c r="BV15" i="54"/>
  <c r="BU15" i="54"/>
  <c r="BT15" i="54"/>
  <c r="BS15" i="54"/>
  <c r="BR15" i="54"/>
  <c r="BQ15" i="54"/>
  <c r="BP15" i="54"/>
  <c r="BO15" i="54"/>
  <c r="BN15" i="54"/>
  <c r="BM15" i="54"/>
  <c r="BL15" i="54"/>
  <c r="BK15" i="54"/>
  <c r="BJ15" i="54"/>
  <c r="BI15" i="54"/>
  <c r="BH15" i="54"/>
  <c r="AZ15" i="54"/>
  <c r="AY15" i="54"/>
  <c r="AX15" i="54"/>
  <c r="CA14" i="54"/>
  <c r="BZ14" i="54"/>
  <c r="BY14" i="54"/>
  <c r="BX14" i="54"/>
  <c r="BW14" i="54"/>
  <c r="BV14" i="54"/>
  <c r="BU14" i="54"/>
  <c r="BT14" i="54"/>
  <c r="BS14" i="54"/>
  <c r="BR14" i="54"/>
  <c r="BQ14" i="54"/>
  <c r="BP14" i="54"/>
  <c r="BO14" i="54"/>
  <c r="BN14" i="54"/>
  <c r="BM14" i="54"/>
  <c r="BL14" i="54"/>
  <c r="BK14" i="54"/>
  <c r="BJ14" i="54"/>
  <c r="BI14" i="54"/>
  <c r="BH14" i="54"/>
  <c r="BF14" i="54"/>
  <c r="AZ14" i="54"/>
  <c r="AY14" i="54"/>
  <c r="AX14" i="54"/>
  <c r="AW14" i="54"/>
  <c r="AV14" i="54"/>
  <c r="AU14" i="54"/>
  <c r="AT14" i="54"/>
  <c r="AS14" i="54"/>
  <c r="AR14" i="54"/>
  <c r="AQ14" i="54"/>
  <c r="AP14" i="54"/>
  <c r="AO14" i="54"/>
  <c r="AN14" i="54"/>
  <c r="AM14" i="54"/>
  <c r="AL14" i="54"/>
  <c r="AK14" i="54"/>
  <c r="AJ14" i="54"/>
  <c r="AI14" i="54"/>
  <c r="AH14" i="54"/>
  <c r="AG14" i="54"/>
  <c r="AF14" i="54"/>
  <c r="AE14" i="54"/>
  <c r="CG14" i="54" s="1"/>
  <c r="BG14" i="54" s="1"/>
  <c r="AB14" i="54"/>
  <c r="CA13" i="54"/>
  <c r="BZ13" i="54"/>
  <c r="BY13" i="54"/>
  <c r="BX13" i="54"/>
  <c r="BW13" i="54"/>
  <c r="BV13" i="54"/>
  <c r="BU13" i="54"/>
  <c r="BT13" i="54"/>
  <c r="BS13" i="54"/>
  <c r="BR13" i="54"/>
  <c r="BQ13" i="54"/>
  <c r="BP13" i="54"/>
  <c r="BO13" i="54"/>
  <c r="BN13" i="54"/>
  <c r="BM13" i="54"/>
  <c r="BL13" i="54"/>
  <c r="BK13" i="54"/>
  <c r="BJ13" i="54"/>
  <c r="BI13" i="54"/>
  <c r="BH13" i="54"/>
  <c r="AZ13" i="54"/>
  <c r="AY13" i="54"/>
  <c r="AX13" i="54"/>
  <c r="AW13" i="54"/>
  <c r="AV13" i="54"/>
  <c r="AU13" i="54"/>
  <c r="AT13" i="54"/>
  <c r="AS13" i="54"/>
  <c r="AR13" i="54"/>
  <c r="AQ13" i="54"/>
  <c r="AP13" i="54"/>
  <c r="AO13" i="54"/>
  <c r="AN13" i="54"/>
  <c r="AM13" i="54"/>
  <c r="AL13" i="54"/>
  <c r="AK13" i="54"/>
  <c r="AJ13" i="54"/>
  <c r="AI13" i="54"/>
  <c r="AH13" i="54"/>
  <c r="AG13" i="54"/>
  <c r="AF13" i="54"/>
  <c r="AE13" i="54"/>
  <c r="AA13" i="54" s="1"/>
  <c r="CA12" i="54"/>
  <c r="BZ12" i="54"/>
  <c r="BY12" i="54"/>
  <c r="BX12" i="54"/>
  <c r="BW12" i="54"/>
  <c r="BV12" i="54"/>
  <c r="BU12" i="54"/>
  <c r="BT12" i="54"/>
  <c r="BS12" i="54"/>
  <c r="BR12" i="54"/>
  <c r="BQ12" i="54"/>
  <c r="BP12" i="54"/>
  <c r="BO12" i="54"/>
  <c r="BN12" i="54"/>
  <c r="BM12" i="54"/>
  <c r="BL12" i="54"/>
  <c r="BK12" i="54"/>
  <c r="BJ12" i="54"/>
  <c r="BH12" i="54"/>
  <c r="AZ12" i="54"/>
  <c r="AY12" i="54"/>
  <c r="AX12" i="54"/>
  <c r="AW12" i="54"/>
  <c r="AV12" i="54"/>
  <c r="AU12" i="54"/>
  <c r="AT12" i="54"/>
  <c r="AS12" i="54"/>
  <c r="AR12" i="54"/>
  <c r="AQ12" i="54"/>
  <c r="AP12" i="54"/>
  <c r="AO12" i="54"/>
  <c r="AN12" i="54"/>
  <c r="AM12" i="54"/>
  <c r="AL12" i="54"/>
  <c r="AK12" i="54"/>
  <c r="AJ12" i="54"/>
  <c r="AI12" i="54"/>
  <c r="AG12" i="54"/>
  <c r="AF12" i="54"/>
  <c r="AE12" i="54"/>
  <c r="BA12" i="54" s="1"/>
  <c r="CG11" i="54"/>
  <c r="BG11" i="54" s="1"/>
  <c r="CA11" i="54"/>
  <c r="BZ11" i="54"/>
  <c r="BY11" i="54"/>
  <c r="BX11" i="54"/>
  <c r="BW11" i="54"/>
  <c r="BV11" i="54"/>
  <c r="BU11" i="54"/>
  <c r="BT11" i="54"/>
  <c r="BS11" i="54"/>
  <c r="BR11" i="54"/>
  <c r="BQ11" i="54"/>
  <c r="BP11" i="54"/>
  <c r="BO11" i="54"/>
  <c r="BN11" i="54"/>
  <c r="BM11" i="54"/>
  <c r="BL11" i="54"/>
  <c r="BK11" i="54"/>
  <c r="BJ11" i="54"/>
  <c r="BI11" i="54"/>
  <c r="BH11" i="54"/>
  <c r="AZ11" i="54"/>
  <c r="AY11" i="54"/>
  <c r="AX11" i="54"/>
  <c r="AW11" i="54"/>
  <c r="AV11" i="54"/>
  <c r="AU11" i="54"/>
  <c r="AT11" i="54"/>
  <c r="AS11" i="54"/>
  <c r="AR11" i="54"/>
  <c r="AQ11" i="54"/>
  <c r="AP11" i="54"/>
  <c r="AO11" i="54"/>
  <c r="AN11" i="54"/>
  <c r="AM11" i="54"/>
  <c r="AL11" i="54"/>
  <c r="AK11" i="54"/>
  <c r="AJ11" i="54"/>
  <c r="AI11" i="54"/>
  <c r="AH11" i="54"/>
  <c r="AG11" i="54"/>
  <c r="AF11" i="54"/>
  <c r="AE11" i="54"/>
  <c r="BC11" i="54" s="1"/>
  <c r="CA10" i="54"/>
  <c r="BZ10" i="54"/>
  <c r="BY10" i="54"/>
  <c r="BX10" i="54"/>
  <c r="BW10" i="54"/>
  <c r="BV10" i="54"/>
  <c r="BU10" i="54"/>
  <c r="BT10" i="54"/>
  <c r="BM10" i="54"/>
  <c r="BL10" i="54"/>
  <c r="BK10" i="54"/>
  <c r="BJ10" i="54"/>
  <c r="BI10" i="54"/>
  <c r="BH10" i="54"/>
  <c r="AZ10" i="54"/>
  <c r="AY10" i="54"/>
  <c r="AX10" i="54"/>
  <c r="AW10" i="54"/>
  <c r="AV10" i="54"/>
  <c r="AU10" i="54"/>
  <c r="AT10" i="54"/>
  <c r="AS10" i="54"/>
  <c r="AL10" i="54"/>
  <c r="AK10" i="54"/>
  <c r="AJ10" i="54"/>
  <c r="AI10" i="54"/>
  <c r="AH10" i="54"/>
  <c r="AG10" i="54"/>
  <c r="AF10" i="54"/>
  <c r="AE10" i="54"/>
  <c r="CA9" i="54"/>
  <c r="BZ9" i="54"/>
  <c r="BY9" i="54"/>
  <c r="BX9" i="54"/>
  <c r="BW9" i="54"/>
  <c r="BV9" i="54"/>
  <c r="BU9" i="54"/>
  <c r="BT9" i="54"/>
  <c r="BS9" i="54"/>
  <c r="BR9" i="54"/>
  <c r="BP9" i="54"/>
  <c r="BO9" i="54"/>
  <c r="BN9" i="54"/>
  <c r="AZ9" i="54"/>
  <c r="AY9" i="54"/>
  <c r="AX9" i="54"/>
  <c r="AW9" i="54"/>
  <c r="AV9" i="54"/>
  <c r="AU9" i="54"/>
  <c r="AT9" i="54"/>
  <c r="AS9" i="54"/>
  <c r="AR9" i="54"/>
  <c r="AQ9" i="54"/>
  <c r="AO9" i="54"/>
  <c r="AN9" i="54"/>
  <c r="AM9" i="54"/>
  <c r="AF9" i="54"/>
  <c r="AE9" i="54"/>
  <c r="CA8" i="54"/>
  <c r="BZ8" i="54"/>
  <c r="BY8" i="54"/>
  <c r="BX8" i="54"/>
  <c r="BW8" i="54"/>
  <c r="BV8" i="54"/>
  <c r="BU8" i="54"/>
  <c r="BT8" i="54"/>
  <c r="AZ8" i="54"/>
  <c r="AY8" i="54"/>
  <c r="AX8" i="54"/>
  <c r="AW8" i="54"/>
  <c r="AV8" i="54"/>
  <c r="AU8" i="54"/>
  <c r="AT8" i="54"/>
  <c r="AS8" i="54"/>
  <c r="AF8" i="54"/>
  <c r="AE8" i="54"/>
  <c r="CA7" i="54"/>
  <c r="BZ7" i="54"/>
  <c r="BY7" i="54"/>
  <c r="BX7" i="54"/>
  <c r="BW7" i="54"/>
  <c r="BV7" i="54"/>
  <c r="BU7" i="54"/>
  <c r="BT7" i="54"/>
  <c r="AZ7" i="54"/>
  <c r="AY7" i="54"/>
  <c r="AX7" i="54"/>
  <c r="AW7" i="54"/>
  <c r="AV7" i="54"/>
  <c r="AU7" i="54"/>
  <c r="AT7" i="54"/>
  <c r="AS7" i="54"/>
  <c r="AF7" i="54"/>
  <c r="AE7" i="54"/>
  <c r="BA7" i="54" s="1"/>
  <c r="CA6" i="54"/>
  <c r="BZ6" i="54"/>
  <c r="BY6" i="54"/>
  <c r="BX6" i="54"/>
  <c r="BW6" i="54"/>
  <c r="BV6" i="54"/>
  <c r="BU6" i="54"/>
  <c r="BT6" i="54"/>
  <c r="AZ6" i="54"/>
  <c r="AY6" i="54"/>
  <c r="AX6" i="54"/>
  <c r="AW6" i="54"/>
  <c r="AV6" i="54"/>
  <c r="AU6" i="54"/>
  <c r="AT6" i="54"/>
  <c r="AS6" i="54"/>
  <c r="AF6" i="54"/>
  <c r="AE6" i="54"/>
  <c r="BA6" i="54" s="1"/>
  <c r="CA5" i="54"/>
  <c r="BZ5" i="54"/>
  <c r="BY5" i="54"/>
  <c r="BX5" i="54"/>
  <c r="BW5" i="54"/>
  <c r="BV5" i="54"/>
  <c r="BU5" i="54"/>
  <c r="BT5" i="54"/>
  <c r="BM5" i="54"/>
  <c r="AZ5" i="54"/>
  <c r="AY5" i="54"/>
  <c r="AX5" i="54"/>
  <c r="AW5" i="54"/>
  <c r="AV5" i="54"/>
  <c r="AU5" i="54"/>
  <c r="AT5" i="54"/>
  <c r="AS5" i="54"/>
  <c r="AL5" i="54"/>
  <c r="AF5" i="54"/>
  <c r="AE5" i="54"/>
  <c r="BA5" i="54" s="1"/>
  <c r="AF4" i="54"/>
  <c r="AD4" i="54"/>
  <c r="AR4" i="54" s="1"/>
  <c r="BS4" i="54" s="1"/>
  <c r="AE3" i="54"/>
  <c r="AD11" i="54" s="1"/>
  <c r="AD3" i="54"/>
  <c r="AC3" i="54" s="1"/>
  <c r="CA38" i="53"/>
  <c r="BZ38" i="53"/>
  <c r="BY38" i="53"/>
  <c r="BX38" i="53"/>
  <c r="BW38" i="53"/>
  <c r="BV38" i="53"/>
  <c r="BU38" i="53"/>
  <c r="BT38" i="53"/>
  <c r="BS38" i="53"/>
  <c r="BR38" i="53"/>
  <c r="BQ38" i="53"/>
  <c r="BP38" i="53"/>
  <c r="BO38" i="53"/>
  <c r="BN38" i="53"/>
  <c r="BM38" i="53"/>
  <c r="BL38" i="53"/>
  <c r="BK38" i="53"/>
  <c r="BJ38" i="53"/>
  <c r="BI38" i="53"/>
  <c r="BH38" i="53"/>
  <c r="AZ38" i="53"/>
  <c r="AY38" i="53"/>
  <c r="AX38" i="53"/>
  <c r="CA37" i="53"/>
  <c r="BZ37" i="53"/>
  <c r="BY37" i="53"/>
  <c r="BX37" i="53"/>
  <c r="BW37" i="53"/>
  <c r="BV37" i="53"/>
  <c r="BU37" i="53"/>
  <c r="BT37" i="53"/>
  <c r="BS37" i="53"/>
  <c r="BR37" i="53"/>
  <c r="BQ37" i="53"/>
  <c r="BP37" i="53"/>
  <c r="BO37" i="53"/>
  <c r="BN37" i="53"/>
  <c r="BM37" i="53"/>
  <c r="BL37" i="53"/>
  <c r="BK37" i="53"/>
  <c r="BJ37" i="53"/>
  <c r="BI37" i="53"/>
  <c r="BH37" i="53"/>
  <c r="AZ37" i="53"/>
  <c r="AY37" i="53"/>
  <c r="AX37" i="53"/>
  <c r="CA36" i="53"/>
  <c r="BZ36" i="53"/>
  <c r="BY36" i="53"/>
  <c r="BX36" i="53"/>
  <c r="BW36" i="53"/>
  <c r="BV36" i="53"/>
  <c r="BU36" i="53"/>
  <c r="BT36" i="53"/>
  <c r="BS36" i="53"/>
  <c r="BR36" i="53"/>
  <c r="BQ36" i="53"/>
  <c r="BP36" i="53"/>
  <c r="BO36" i="53"/>
  <c r="BN36" i="53"/>
  <c r="BM36" i="53"/>
  <c r="BL36" i="53"/>
  <c r="BK36" i="53"/>
  <c r="BJ36" i="53"/>
  <c r="BI36" i="53"/>
  <c r="BH36" i="53"/>
  <c r="AZ36" i="53"/>
  <c r="AY36" i="53"/>
  <c r="AX36" i="53"/>
  <c r="CA35" i="53"/>
  <c r="BZ35" i="53"/>
  <c r="BY35" i="53"/>
  <c r="BX35" i="53"/>
  <c r="BW35" i="53"/>
  <c r="BV35" i="53"/>
  <c r="BU35" i="53"/>
  <c r="BT35" i="53"/>
  <c r="BS35" i="53"/>
  <c r="BR35" i="53"/>
  <c r="BQ35" i="53"/>
  <c r="BP35" i="53"/>
  <c r="BO35" i="53"/>
  <c r="BN35" i="53"/>
  <c r="BM35" i="53"/>
  <c r="BL35" i="53"/>
  <c r="BK35" i="53"/>
  <c r="BJ35" i="53"/>
  <c r="BI35" i="53"/>
  <c r="BH35" i="53"/>
  <c r="AZ35" i="53"/>
  <c r="AY35" i="53"/>
  <c r="AX35" i="53"/>
  <c r="CA34" i="53"/>
  <c r="BZ34" i="53"/>
  <c r="BY34" i="53"/>
  <c r="BX34" i="53"/>
  <c r="BW34" i="53"/>
  <c r="BV34" i="53"/>
  <c r="BU34" i="53"/>
  <c r="BT34" i="53"/>
  <c r="BS34" i="53"/>
  <c r="BR34" i="53"/>
  <c r="BQ34" i="53"/>
  <c r="BP34" i="53"/>
  <c r="BO34" i="53"/>
  <c r="BN34" i="53"/>
  <c r="BM34" i="53"/>
  <c r="BL34" i="53"/>
  <c r="BK34" i="53"/>
  <c r="BJ34" i="53"/>
  <c r="BI34" i="53"/>
  <c r="BH34" i="53"/>
  <c r="AZ34" i="53"/>
  <c r="AY34" i="53"/>
  <c r="AX34" i="53"/>
  <c r="CA33" i="53"/>
  <c r="BZ33" i="53"/>
  <c r="BY33" i="53"/>
  <c r="BX33" i="53"/>
  <c r="BW33" i="53"/>
  <c r="BV33" i="53"/>
  <c r="BU33" i="53"/>
  <c r="BT33" i="53"/>
  <c r="BS33" i="53"/>
  <c r="BR33" i="53"/>
  <c r="BQ33" i="53"/>
  <c r="BP33" i="53"/>
  <c r="BO33" i="53"/>
  <c r="BN33" i="53"/>
  <c r="BM33" i="53"/>
  <c r="BL33" i="53"/>
  <c r="BK33" i="53"/>
  <c r="BJ33" i="53"/>
  <c r="BI33" i="53"/>
  <c r="BH33" i="53"/>
  <c r="AZ33" i="53"/>
  <c r="AY33" i="53"/>
  <c r="AX33" i="53"/>
  <c r="CA32" i="53"/>
  <c r="BZ32" i="53"/>
  <c r="BY32" i="53"/>
  <c r="BX32" i="53"/>
  <c r="BW32" i="53"/>
  <c r="BV32" i="53"/>
  <c r="BU32" i="53"/>
  <c r="BT32" i="53"/>
  <c r="BS32" i="53"/>
  <c r="BR32" i="53"/>
  <c r="BQ32" i="53"/>
  <c r="BP32" i="53"/>
  <c r="BO32" i="53"/>
  <c r="BN32" i="53"/>
  <c r="BM32" i="53"/>
  <c r="BL32" i="53"/>
  <c r="BK32" i="53"/>
  <c r="BJ32" i="53"/>
  <c r="BI32" i="53"/>
  <c r="BH32" i="53"/>
  <c r="AZ32" i="53"/>
  <c r="AY32" i="53"/>
  <c r="AX32" i="53"/>
  <c r="CA31" i="53"/>
  <c r="BZ31" i="53"/>
  <c r="BY31" i="53"/>
  <c r="BX31" i="53"/>
  <c r="BW31" i="53"/>
  <c r="BV31" i="53"/>
  <c r="BU31" i="53"/>
  <c r="BT31" i="53"/>
  <c r="BS31" i="53"/>
  <c r="BR31" i="53"/>
  <c r="BQ31" i="53"/>
  <c r="BP31" i="53"/>
  <c r="BO31" i="53"/>
  <c r="BN31" i="53"/>
  <c r="BM31" i="53"/>
  <c r="BL31" i="53"/>
  <c r="BK31" i="53"/>
  <c r="BJ31" i="53"/>
  <c r="BI31" i="53"/>
  <c r="BH31" i="53"/>
  <c r="AZ31" i="53"/>
  <c r="AY31" i="53"/>
  <c r="AX31" i="53"/>
  <c r="CA30" i="53"/>
  <c r="BZ30" i="53"/>
  <c r="BY30" i="53"/>
  <c r="BX30" i="53"/>
  <c r="BW30" i="53"/>
  <c r="BV30" i="53"/>
  <c r="BU30" i="53"/>
  <c r="BT30" i="53"/>
  <c r="BS30" i="53"/>
  <c r="BR30" i="53"/>
  <c r="BQ30" i="53"/>
  <c r="BP30" i="53"/>
  <c r="BO30" i="53"/>
  <c r="BN30" i="53"/>
  <c r="BM30" i="53"/>
  <c r="BL30" i="53"/>
  <c r="BK30" i="53"/>
  <c r="BJ30" i="53"/>
  <c r="BI30" i="53"/>
  <c r="BH30" i="53"/>
  <c r="AZ30" i="53"/>
  <c r="AY30" i="53"/>
  <c r="AX30" i="53"/>
  <c r="CA29" i="53"/>
  <c r="BZ29" i="53"/>
  <c r="BY29" i="53"/>
  <c r="BX29" i="53"/>
  <c r="BW29" i="53"/>
  <c r="BV29" i="53"/>
  <c r="BU29" i="53"/>
  <c r="BT29" i="53"/>
  <c r="BS29" i="53"/>
  <c r="BR29" i="53"/>
  <c r="BQ29" i="53"/>
  <c r="BP29" i="53"/>
  <c r="BO29" i="53"/>
  <c r="BN29" i="53"/>
  <c r="BM29" i="53"/>
  <c r="BL29" i="53"/>
  <c r="BK29" i="53"/>
  <c r="BJ29" i="53"/>
  <c r="BI29" i="53"/>
  <c r="BH29" i="53"/>
  <c r="AZ29" i="53"/>
  <c r="AY29" i="53"/>
  <c r="AX29" i="53"/>
  <c r="CA28" i="53"/>
  <c r="BZ28" i="53"/>
  <c r="BY28" i="53"/>
  <c r="BX28" i="53"/>
  <c r="BW28" i="53"/>
  <c r="BV28" i="53"/>
  <c r="BU28" i="53"/>
  <c r="BT28" i="53"/>
  <c r="BS28" i="53"/>
  <c r="BR28" i="53"/>
  <c r="BQ28" i="53"/>
  <c r="BP28" i="53"/>
  <c r="BO28" i="53"/>
  <c r="BN28" i="53"/>
  <c r="BM28" i="53"/>
  <c r="BL28" i="53"/>
  <c r="BK28" i="53"/>
  <c r="BJ28" i="53"/>
  <c r="BI28" i="53"/>
  <c r="BH28" i="53"/>
  <c r="AZ28" i="53"/>
  <c r="AY28" i="53"/>
  <c r="AX28" i="53"/>
  <c r="CA27" i="53"/>
  <c r="BZ27" i="53"/>
  <c r="BY27" i="53"/>
  <c r="BX27" i="53"/>
  <c r="BW27" i="53"/>
  <c r="BV27" i="53"/>
  <c r="BU27" i="53"/>
  <c r="BT27" i="53"/>
  <c r="BS27" i="53"/>
  <c r="BR27" i="53"/>
  <c r="BQ27" i="53"/>
  <c r="BP27" i="53"/>
  <c r="BO27" i="53"/>
  <c r="BN27" i="53"/>
  <c r="BM27" i="53"/>
  <c r="BL27" i="53"/>
  <c r="BK27" i="53"/>
  <c r="BJ27" i="53"/>
  <c r="BI27" i="53"/>
  <c r="BH27" i="53"/>
  <c r="AZ27" i="53"/>
  <c r="AY27" i="53"/>
  <c r="AX27" i="53"/>
  <c r="CA26" i="53"/>
  <c r="BZ26" i="53"/>
  <c r="BY26" i="53"/>
  <c r="BX26" i="53"/>
  <c r="BW26" i="53"/>
  <c r="BV26" i="53"/>
  <c r="BU26" i="53"/>
  <c r="BT26" i="53"/>
  <c r="BS26" i="53"/>
  <c r="BR26" i="53"/>
  <c r="BQ26" i="53"/>
  <c r="BP26" i="53"/>
  <c r="BO26" i="53"/>
  <c r="BN26" i="53"/>
  <c r="BM26" i="53"/>
  <c r="BL26" i="53"/>
  <c r="BK26" i="53"/>
  <c r="BJ26" i="53"/>
  <c r="BI26" i="53"/>
  <c r="BH26" i="53"/>
  <c r="AZ26" i="53"/>
  <c r="AY26" i="53"/>
  <c r="AX26" i="53"/>
  <c r="CA25" i="53"/>
  <c r="BZ25" i="53"/>
  <c r="BY25" i="53"/>
  <c r="BX25" i="53"/>
  <c r="BW25" i="53"/>
  <c r="BV25" i="53"/>
  <c r="BU25" i="53"/>
  <c r="BT25" i="53"/>
  <c r="BS25" i="53"/>
  <c r="BR25" i="53"/>
  <c r="BQ25" i="53"/>
  <c r="BP25" i="53"/>
  <c r="BO25" i="53"/>
  <c r="BN25" i="53"/>
  <c r="BM25" i="53"/>
  <c r="BL25" i="53"/>
  <c r="BK25" i="53"/>
  <c r="BJ25" i="53"/>
  <c r="BI25" i="53"/>
  <c r="BH25" i="53"/>
  <c r="AZ25" i="53"/>
  <c r="AY25" i="53"/>
  <c r="AX25" i="53"/>
  <c r="CA24" i="53"/>
  <c r="BZ24" i="53"/>
  <c r="BY24" i="53"/>
  <c r="BX24" i="53"/>
  <c r="BW24" i="53"/>
  <c r="BV24" i="53"/>
  <c r="BU24" i="53"/>
  <c r="BT24" i="53"/>
  <c r="BS24" i="53"/>
  <c r="BR24" i="53"/>
  <c r="BQ24" i="53"/>
  <c r="BP24" i="53"/>
  <c r="BO24" i="53"/>
  <c r="BN24" i="53"/>
  <c r="BM24" i="53"/>
  <c r="BL24" i="53"/>
  <c r="BK24" i="53"/>
  <c r="BJ24" i="53"/>
  <c r="BI24" i="53"/>
  <c r="BH24" i="53"/>
  <c r="AZ24" i="53"/>
  <c r="AY24" i="53"/>
  <c r="AX24" i="53"/>
  <c r="CA23" i="53"/>
  <c r="BZ23" i="53"/>
  <c r="BY23" i="53"/>
  <c r="BX23" i="53"/>
  <c r="BW23" i="53"/>
  <c r="BV23" i="53"/>
  <c r="BU23" i="53"/>
  <c r="BT23" i="53"/>
  <c r="BS23" i="53"/>
  <c r="BR23" i="53"/>
  <c r="BQ23" i="53"/>
  <c r="BP23" i="53"/>
  <c r="BO23" i="53"/>
  <c r="BN23" i="53"/>
  <c r="BM23" i="53"/>
  <c r="BL23" i="53"/>
  <c r="BK23" i="53"/>
  <c r="BJ23" i="53"/>
  <c r="BI23" i="53"/>
  <c r="BH23" i="53"/>
  <c r="AZ23" i="53"/>
  <c r="AY23" i="53"/>
  <c r="AX23" i="53"/>
  <c r="CA22" i="53"/>
  <c r="BZ22" i="53"/>
  <c r="BY22" i="53"/>
  <c r="BX22" i="53"/>
  <c r="BW22" i="53"/>
  <c r="BV22" i="53"/>
  <c r="BU22" i="53"/>
  <c r="BT22" i="53"/>
  <c r="BS22" i="53"/>
  <c r="BR22" i="53"/>
  <c r="BQ22" i="53"/>
  <c r="BP22" i="53"/>
  <c r="BO22" i="53"/>
  <c r="BN22" i="53"/>
  <c r="BM22" i="53"/>
  <c r="BL22" i="53"/>
  <c r="BK22" i="53"/>
  <c r="BJ22" i="53"/>
  <c r="BI22" i="53"/>
  <c r="BH22" i="53"/>
  <c r="AZ22" i="53"/>
  <c r="AY22" i="53"/>
  <c r="AX22" i="53"/>
  <c r="CA21" i="53"/>
  <c r="BZ21" i="53"/>
  <c r="BY21" i="53"/>
  <c r="BX21" i="53"/>
  <c r="BW21" i="53"/>
  <c r="BV21" i="53"/>
  <c r="BU21" i="53"/>
  <c r="BT21" i="53"/>
  <c r="BS21" i="53"/>
  <c r="BR21" i="53"/>
  <c r="BQ21" i="53"/>
  <c r="BP21" i="53"/>
  <c r="BO21" i="53"/>
  <c r="BN21" i="53"/>
  <c r="BM21" i="53"/>
  <c r="BL21" i="53"/>
  <c r="BK21" i="53"/>
  <c r="BJ21" i="53"/>
  <c r="BI21" i="53"/>
  <c r="BH21" i="53"/>
  <c r="AZ21" i="53"/>
  <c r="AY21" i="53"/>
  <c r="AX21" i="53"/>
  <c r="CA20" i="53"/>
  <c r="BZ20" i="53"/>
  <c r="BY20" i="53"/>
  <c r="BX20" i="53"/>
  <c r="BW20" i="53"/>
  <c r="BV20" i="53"/>
  <c r="BU20" i="53"/>
  <c r="BT20" i="53"/>
  <c r="BS20" i="53"/>
  <c r="BR20" i="53"/>
  <c r="BQ20" i="53"/>
  <c r="BP20" i="53"/>
  <c r="BO20" i="53"/>
  <c r="BN20" i="53"/>
  <c r="BM20" i="53"/>
  <c r="BL20" i="53"/>
  <c r="BK20" i="53"/>
  <c r="BJ20" i="53"/>
  <c r="BI20" i="53"/>
  <c r="BH20" i="53"/>
  <c r="AZ20" i="53"/>
  <c r="AY20" i="53"/>
  <c r="AX20" i="53"/>
  <c r="CA19" i="53"/>
  <c r="BZ19" i="53"/>
  <c r="BY19" i="53"/>
  <c r="BX19" i="53"/>
  <c r="BW19" i="53"/>
  <c r="BV19" i="53"/>
  <c r="BU19" i="53"/>
  <c r="BT19" i="53"/>
  <c r="BS19" i="53"/>
  <c r="BR19" i="53"/>
  <c r="BQ19" i="53"/>
  <c r="BP19" i="53"/>
  <c r="BO19" i="53"/>
  <c r="BN19" i="53"/>
  <c r="BM19" i="53"/>
  <c r="BL19" i="53"/>
  <c r="BK19" i="53"/>
  <c r="BJ19" i="53"/>
  <c r="BI19" i="53"/>
  <c r="BH19" i="53"/>
  <c r="AZ19" i="53"/>
  <c r="AY19" i="53"/>
  <c r="AX19" i="53"/>
  <c r="CA18" i="53"/>
  <c r="BZ18" i="53"/>
  <c r="BY18" i="53"/>
  <c r="BX18" i="53"/>
  <c r="BW18" i="53"/>
  <c r="BV18" i="53"/>
  <c r="BU18" i="53"/>
  <c r="BT18" i="53"/>
  <c r="BS18" i="53"/>
  <c r="BR18" i="53"/>
  <c r="BQ18" i="53"/>
  <c r="BP18" i="53"/>
  <c r="BO18" i="53"/>
  <c r="BN18" i="53"/>
  <c r="BM18" i="53"/>
  <c r="BL18" i="53"/>
  <c r="BK18" i="53"/>
  <c r="BJ18" i="53"/>
  <c r="BI18" i="53"/>
  <c r="BH18" i="53"/>
  <c r="AZ18" i="53"/>
  <c r="AY18" i="53"/>
  <c r="AX18" i="53"/>
  <c r="CA17" i="53"/>
  <c r="BZ17" i="53"/>
  <c r="BY17" i="53"/>
  <c r="BX17" i="53"/>
  <c r="BW17" i="53"/>
  <c r="BV17" i="53"/>
  <c r="BU17" i="53"/>
  <c r="BT17" i="53"/>
  <c r="BS17" i="53"/>
  <c r="BR17" i="53"/>
  <c r="BQ17" i="53"/>
  <c r="BP17" i="53"/>
  <c r="BO17" i="53"/>
  <c r="BN17" i="53"/>
  <c r="BM17" i="53"/>
  <c r="BL17" i="53"/>
  <c r="BK17" i="53"/>
  <c r="BJ17" i="53"/>
  <c r="BI17" i="53"/>
  <c r="BH17" i="53"/>
  <c r="AZ17" i="53"/>
  <c r="AY17" i="53"/>
  <c r="AX17" i="53"/>
  <c r="CA16" i="53"/>
  <c r="BZ16" i="53"/>
  <c r="BY16" i="53"/>
  <c r="BX16" i="53"/>
  <c r="BW16" i="53"/>
  <c r="BV16" i="53"/>
  <c r="BU16" i="53"/>
  <c r="BT16" i="53"/>
  <c r="BS16" i="53"/>
  <c r="BR16" i="53"/>
  <c r="BQ16" i="53"/>
  <c r="BP16" i="53"/>
  <c r="BO16" i="53"/>
  <c r="BN16" i="53"/>
  <c r="BM16" i="53"/>
  <c r="BL16" i="53"/>
  <c r="BK16" i="53"/>
  <c r="BJ16" i="53"/>
  <c r="BI16" i="53"/>
  <c r="BH16" i="53"/>
  <c r="AZ16" i="53"/>
  <c r="AY16" i="53"/>
  <c r="AX16" i="53"/>
  <c r="CA15" i="53"/>
  <c r="BZ15" i="53"/>
  <c r="BY15" i="53"/>
  <c r="BX15" i="53"/>
  <c r="BW15" i="53"/>
  <c r="BV15" i="53"/>
  <c r="BU15" i="53"/>
  <c r="BT15" i="53"/>
  <c r="BS15" i="53"/>
  <c r="BR15" i="53"/>
  <c r="BQ15" i="53"/>
  <c r="BP15" i="53"/>
  <c r="BO15" i="53"/>
  <c r="BN15" i="53"/>
  <c r="BM15" i="53"/>
  <c r="BL15" i="53"/>
  <c r="BK15" i="53"/>
  <c r="BJ15" i="53"/>
  <c r="BI15" i="53"/>
  <c r="BH15" i="53"/>
  <c r="AZ15" i="53"/>
  <c r="AY15" i="53"/>
  <c r="AX15" i="53"/>
  <c r="CA14" i="53"/>
  <c r="BZ14" i="53"/>
  <c r="BY14" i="53"/>
  <c r="BX14" i="53"/>
  <c r="BW14" i="53"/>
  <c r="BV14" i="53"/>
  <c r="BU14" i="53"/>
  <c r="BT14" i="53"/>
  <c r="BS14" i="53"/>
  <c r="BR14" i="53"/>
  <c r="BQ14" i="53"/>
  <c r="BP14" i="53"/>
  <c r="BO14" i="53"/>
  <c r="BN14" i="53"/>
  <c r="BM14" i="53"/>
  <c r="BL14" i="53"/>
  <c r="BK14" i="53"/>
  <c r="BJ14" i="53"/>
  <c r="BI14" i="53"/>
  <c r="BH14" i="53"/>
  <c r="AZ14" i="53"/>
  <c r="AY14" i="53"/>
  <c r="AX14" i="53"/>
  <c r="AW14" i="53"/>
  <c r="AV14" i="53"/>
  <c r="AU14" i="53"/>
  <c r="AT14" i="53"/>
  <c r="AS14" i="53"/>
  <c r="AR14" i="53"/>
  <c r="AQ14" i="53"/>
  <c r="AP14" i="53"/>
  <c r="AO14" i="53"/>
  <c r="AN14" i="53"/>
  <c r="AM14" i="53"/>
  <c r="AL14" i="53"/>
  <c r="AK14" i="53"/>
  <c r="AJ14" i="53"/>
  <c r="AI14" i="53"/>
  <c r="AH14" i="53"/>
  <c r="AG14" i="53"/>
  <c r="AF14" i="53"/>
  <c r="AE14" i="53"/>
  <c r="CG14" i="53" s="1"/>
  <c r="BG14" i="53" s="1"/>
  <c r="Z14" i="53"/>
  <c r="CA13" i="53"/>
  <c r="BZ13" i="53"/>
  <c r="BY13" i="53"/>
  <c r="BX13" i="53"/>
  <c r="BW13" i="53"/>
  <c r="BV13" i="53"/>
  <c r="BU13" i="53"/>
  <c r="BT13" i="53"/>
  <c r="BS13" i="53"/>
  <c r="BR13" i="53"/>
  <c r="BQ13" i="53"/>
  <c r="BP13" i="53"/>
  <c r="BO13" i="53"/>
  <c r="BN13" i="53"/>
  <c r="BM13" i="53"/>
  <c r="BL13" i="53"/>
  <c r="BK13" i="53"/>
  <c r="BJ13" i="53"/>
  <c r="BI13" i="53"/>
  <c r="BH13" i="53"/>
  <c r="BA13" i="53"/>
  <c r="AZ13" i="53"/>
  <c r="AY13" i="53"/>
  <c r="AX13" i="53"/>
  <c r="AW13" i="53"/>
  <c r="AV13" i="53"/>
  <c r="AU13" i="53"/>
  <c r="AT13" i="53"/>
  <c r="AS13" i="53"/>
  <c r="AR13" i="53"/>
  <c r="AQ13" i="53"/>
  <c r="AP13" i="53"/>
  <c r="AO13" i="53"/>
  <c r="AN13" i="53"/>
  <c r="AM13" i="53"/>
  <c r="AL13" i="53"/>
  <c r="AK13" i="53"/>
  <c r="AJ13" i="53"/>
  <c r="AI13" i="53"/>
  <c r="AH13" i="53"/>
  <c r="AG13" i="53"/>
  <c r="AF13" i="53"/>
  <c r="AE13" i="53"/>
  <c r="AA13" i="53" s="1"/>
  <c r="AC13" i="53"/>
  <c r="AB13" i="53"/>
  <c r="CA12" i="53"/>
  <c r="BZ12" i="53"/>
  <c r="BY12" i="53"/>
  <c r="BX12" i="53"/>
  <c r="BW12" i="53"/>
  <c r="BV12" i="53"/>
  <c r="BU12" i="53"/>
  <c r="BT12" i="53"/>
  <c r="BS12" i="53"/>
  <c r="BR12" i="53"/>
  <c r="BQ12" i="53"/>
  <c r="BP12" i="53"/>
  <c r="BO12" i="53"/>
  <c r="BN12" i="53"/>
  <c r="BM12" i="53"/>
  <c r="BL12" i="53"/>
  <c r="BK12" i="53"/>
  <c r="BJ12" i="53"/>
  <c r="BI12" i="53"/>
  <c r="BH12" i="53"/>
  <c r="AZ12" i="53"/>
  <c r="AY12" i="53"/>
  <c r="AX12" i="53"/>
  <c r="AW12" i="53"/>
  <c r="AV12" i="53"/>
  <c r="AU12" i="53"/>
  <c r="AT12" i="53"/>
  <c r="AS12" i="53"/>
  <c r="AR12" i="53"/>
  <c r="AQ12" i="53"/>
  <c r="AP12" i="53"/>
  <c r="AO12" i="53"/>
  <c r="AN12" i="53"/>
  <c r="AM12" i="53"/>
  <c r="AL12" i="53"/>
  <c r="AK12" i="53"/>
  <c r="AJ12" i="53"/>
  <c r="AI12" i="53"/>
  <c r="AH12" i="53"/>
  <c r="AG12" i="53"/>
  <c r="AF12" i="53"/>
  <c r="AE12" i="53"/>
  <c r="BA12" i="53" s="1"/>
  <c r="CG11" i="53"/>
  <c r="BG11" i="53" s="1"/>
  <c r="CB11" i="53"/>
  <c r="CA11" i="53"/>
  <c r="BZ11" i="53"/>
  <c r="BY11" i="53"/>
  <c r="BX11" i="53"/>
  <c r="BW11" i="53"/>
  <c r="BV11" i="53"/>
  <c r="BU11" i="53"/>
  <c r="BT11" i="53"/>
  <c r="BS11" i="53"/>
  <c r="BR11" i="53"/>
  <c r="BQ11" i="53"/>
  <c r="BP11" i="53"/>
  <c r="BO11" i="53"/>
  <c r="BN11" i="53"/>
  <c r="BM11" i="53"/>
  <c r="BL11" i="53"/>
  <c r="BK11" i="53"/>
  <c r="BJ11" i="53"/>
  <c r="BI11" i="53"/>
  <c r="BH11" i="53"/>
  <c r="BB11" i="53"/>
  <c r="AZ11" i="53"/>
  <c r="AY11" i="53"/>
  <c r="AX11" i="53"/>
  <c r="AW11" i="53"/>
  <c r="AV11" i="53"/>
  <c r="AU11" i="53"/>
  <c r="AT11" i="53"/>
  <c r="AS11" i="53"/>
  <c r="AR11" i="53"/>
  <c r="AQ11" i="53"/>
  <c r="AP11" i="53"/>
  <c r="AO11" i="53"/>
  <c r="AN11" i="53"/>
  <c r="AM11" i="53"/>
  <c r="AL11" i="53"/>
  <c r="AK11" i="53"/>
  <c r="AJ11" i="53"/>
  <c r="AI11" i="53"/>
  <c r="AH11" i="53"/>
  <c r="AG11" i="53"/>
  <c r="AF11" i="53"/>
  <c r="AE11" i="53"/>
  <c r="BC11" i="53" s="1"/>
  <c r="AC11" i="53"/>
  <c r="Z11" i="53"/>
  <c r="CA10" i="53"/>
  <c r="BZ10" i="53"/>
  <c r="BY10" i="53"/>
  <c r="BX10" i="53"/>
  <c r="BW10" i="53"/>
  <c r="BV10" i="53"/>
  <c r="BU10" i="53"/>
  <c r="BT10" i="53"/>
  <c r="BM10" i="53"/>
  <c r="BL10" i="53"/>
  <c r="BK10" i="53"/>
  <c r="BJ10" i="53"/>
  <c r="BI10" i="53"/>
  <c r="BH10" i="53"/>
  <c r="AZ10" i="53"/>
  <c r="AY10" i="53"/>
  <c r="AX10" i="53"/>
  <c r="AW10" i="53"/>
  <c r="AV10" i="53"/>
  <c r="AU10" i="53"/>
  <c r="AT10" i="53"/>
  <c r="AS10" i="53"/>
  <c r="AL10" i="53"/>
  <c r="AK10" i="53"/>
  <c r="AJ10" i="53"/>
  <c r="AI10" i="53"/>
  <c r="AH10" i="53"/>
  <c r="AG10" i="53"/>
  <c r="AF10" i="53"/>
  <c r="AE10" i="53"/>
  <c r="CA9" i="53"/>
  <c r="BZ9" i="53"/>
  <c r="BY9" i="53"/>
  <c r="BX9" i="53"/>
  <c r="BW9" i="53"/>
  <c r="BV9" i="53"/>
  <c r="BU9" i="53"/>
  <c r="BT9" i="53"/>
  <c r="BS9" i="53"/>
  <c r="BR9" i="53"/>
  <c r="BP9" i="53"/>
  <c r="BO9" i="53"/>
  <c r="BN9" i="53"/>
  <c r="AZ9" i="53"/>
  <c r="AY9" i="53"/>
  <c r="AX9" i="53"/>
  <c r="AW9" i="53"/>
  <c r="AV9" i="53"/>
  <c r="AU9" i="53"/>
  <c r="AT9" i="53"/>
  <c r="AS9" i="53"/>
  <c r="AR9" i="53"/>
  <c r="AQ9" i="53"/>
  <c r="AO9" i="53"/>
  <c r="AN9" i="53"/>
  <c r="AM9" i="53"/>
  <c r="AF9" i="53"/>
  <c r="AE9" i="53"/>
  <c r="CA8" i="53"/>
  <c r="BZ8" i="53"/>
  <c r="BY8" i="53"/>
  <c r="BX8" i="53"/>
  <c r="BW8" i="53"/>
  <c r="BV8" i="53"/>
  <c r="BU8" i="53"/>
  <c r="BT8" i="53"/>
  <c r="AZ8" i="53"/>
  <c r="AY8" i="53"/>
  <c r="AX8" i="53"/>
  <c r="AW8" i="53"/>
  <c r="AV8" i="53"/>
  <c r="AU8" i="53"/>
  <c r="AT8" i="53"/>
  <c r="AS8" i="53"/>
  <c r="AF8" i="53"/>
  <c r="AE8" i="53"/>
  <c r="CA7" i="53"/>
  <c r="BZ7" i="53"/>
  <c r="BY7" i="53"/>
  <c r="BX7" i="53"/>
  <c r="BW7" i="53"/>
  <c r="BV7" i="53"/>
  <c r="BU7" i="53"/>
  <c r="BT7" i="53"/>
  <c r="AZ7" i="53"/>
  <c r="AY7" i="53"/>
  <c r="AX7" i="53"/>
  <c r="AW7" i="53"/>
  <c r="AV7" i="53"/>
  <c r="AU7" i="53"/>
  <c r="AT7" i="53"/>
  <c r="AS7" i="53"/>
  <c r="AF7" i="53"/>
  <c r="AE7" i="53"/>
  <c r="CA6" i="53"/>
  <c r="BZ6" i="53"/>
  <c r="BY6" i="53"/>
  <c r="BX6" i="53"/>
  <c r="BW6" i="53"/>
  <c r="BV6" i="53"/>
  <c r="BU6" i="53"/>
  <c r="BT6" i="53"/>
  <c r="AZ6" i="53"/>
  <c r="AY6" i="53"/>
  <c r="AX6" i="53"/>
  <c r="AW6" i="53"/>
  <c r="AV6" i="53"/>
  <c r="AU6" i="53"/>
  <c r="AT6" i="53"/>
  <c r="AS6" i="53"/>
  <c r="AF6" i="53"/>
  <c r="AE6" i="53"/>
  <c r="BA6" i="53" s="1"/>
  <c r="CA5" i="53"/>
  <c r="BZ5" i="53"/>
  <c r="BY5" i="53"/>
  <c r="BX5" i="53"/>
  <c r="BW5" i="53"/>
  <c r="BV5" i="53"/>
  <c r="BU5" i="53"/>
  <c r="BT5" i="53"/>
  <c r="AZ5" i="53"/>
  <c r="AY5" i="53"/>
  <c r="AX5" i="53"/>
  <c r="AW5" i="53"/>
  <c r="AV5" i="53"/>
  <c r="AU5" i="53"/>
  <c r="AT5" i="53"/>
  <c r="AS5" i="53"/>
  <c r="AF5" i="53"/>
  <c r="AE5" i="53"/>
  <c r="AF4" i="53"/>
  <c r="AE3" i="53"/>
  <c r="AD11" i="53" s="1"/>
  <c r="AD3" i="53"/>
  <c r="AC3" i="53" s="1"/>
  <c r="CA38" i="52"/>
  <c r="BZ38" i="52"/>
  <c r="BY38" i="52"/>
  <c r="BX38" i="52"/>
  <c r="BW38" i="52"/>
  <c r="BV38" i="52"/>
  <c r="BU38" i="52"/>
  <c r="BT38" i="52"/>
  <c r="BS38" i="52"/>
  <c r="BR38" i="52"/>
  <c r="BQ38" i="52"/>
  <c r="BP38" i="52"/>
  <c r="BO38" i="52"/>
  <c r="BN38" i="52"/>
  <c r="BM38" i="52"/>
  <c r="BL38" i="52"/>
  <c r="BK38" i="52"/>
  <c r="BJ38" i="52"/>
  <c r="BI38" i="52"/>
  <c r="BH38" i="52"/>
  <c r="AZ38" i="52"/>
  <c r="AY38" i="52"/>
  <c r="AX38" i="52"/>
  <c r="CA37" i="52"/>
  <c r="BZ37" i="52"/>
  <c r="BY37" i="52"/>
  <c r="BX37" i="52"/>
  <c r="BW37" i="52"/>
  <c r="BV37" i="52"/>
  <c r="BU37" i="52"/>
  <c r="BT37" i="52"/>
  <c r="BS37" i="52"/>
  <c r="BR37" i="52"/>
  <c r="BQ37" i="52"/>
  <c r="BP37" i="52"/>
  <c r="BO37" i="52"/>
  <c r="BN37" i="52"/>
  <c r="BM37" i="52"/>
  <c r="BL37" i="52"/>
  <c r="BK37" i="52"/>
  <c r="BJ37" i="52"/>
  <c r="BI37" i="52"/>
  <c r="BH37" i="52"/>
  <c r="AZ37" i="52"/>
  <c r="AY37" i="52"/>
  <c r="AX37" i="52"/>
  <c r="CA36" i="52"/>
  <c r="BZ36" i="52"/>
  <c r="BY36" i="52"/>
  <c r="BX36" i="52"/>
  <c r="BW36" i="52"/>
  <c r="BV36" i="52"/>
  <c r="BU36" i="52"/>
  <c r="BT36" i="52"/>
  <c r="BS36" i="52"/>
  <c r="BR36" i="52"/>
  <c r="BQ36" i="52"/>
  <c r="BP36" i="52"/>
  <c r="BO36" i="52"/>
  <c r="BN36" i="52"/>
  <c r="BM36" i="52"/>
  <c r="BL36" i="52"/>
  <c r="BK36" i="52"/>
  <c r="BJ36" i="52"/>
  <c r="BI36" i="52"/>
  <c r="BH36" i="52"/>
  <c r="AZ36" i="52"/>
  <c r="AY36" i="52"/>
  <c r="AX36" i="52"/>
  <c r="CA35" i="52"/>
  <c r="BZ35" i="52"/>
  <c r="BY35" i="52"/>
  <c r="BX35" i="52"/>
  <c r="BW35" i="52"/>
  <c r="BV35" i="52"/>
  <c r="BU35" i="52"/>
  <c r="BT35" i="52"/>
  <c r="BS35" i="52"/>
  <c r="BR35" i="52"/>
  <c r="BQ35" i="52"/>
  <c r="BP35" i="52"/>
  <c r="BO35" i="52"/>
  <c r="BN35" i="52"/>
  <c r="BM35" i="52"/>
  <c r="BL35" i="52"/>
  <c r="BK35" i="52"/>
  <c r="BJ35" i="52"/>
  <c r="BI35" i="52"/>
  <c r="BH35" i="52"/>
  <c r="AZ35" i="52"/>
  <c r="AY35" i="52"/>
  <c r="AX35" i="52"/>
  <c r="CA34" i="52"/>
  <c r="BZ34" i="52"/>
  <c r="BY34" i="52"/>
  <c r="BX34" i="52"/>
  <c r="BW34" i="52"/>
  <c r="BV34" i="52"/>
  <c r="BU34" i="52"/>
  <c r="BT34" i="52"/>
  <c r="BS34" i="52"/>
  <c r="BR34" i="52"/>
  <c r="BQ34" i="52"/>
  <c r="BP34" i="52"/>
  <c r="BO34" i="52"/>
  <c r="BN34" i="52"/>
  <c r="BM34" i="52"/>
  <c r="BL34" i="52"/>
  <c r="BK34" i="52"/>
  <c r="BJ34" i="52"/>
  <c r="BI34" i="52"/>
  <c r="BH34" i="52"/>
  <c r="AZ34" i="52"/>
  <c r="AY34" i="52"/>
  <c r="AX34" i="52"/>
  <c r="CA33" i="52"/>
  <c r="BZ33" i="52"/>
  <c r="BY33" i="52"/>
  <c r="BX33" i="52"/>
  <c r="BW33" i="52"/>
  <c r="BV33" i="52"/>
  <c r="BU33" i="52"/>
  <c r="BT33" i="52"/>
  <c r="BS33" i="52"/>
  <c r="BR33" i="52"/>
  <c r="BQ33" i="52"/>
  <c r="BP33" i="52"/>
  <c r="BO33" i="52"/>
  <c r="BN33" i="52"/>
  <c r="BM33" i="52"/>
  <c r="BL33" i="52"/>
  <c r="BK33" i="52"/>
  <c r="BJ33" i="52"/>
  <c r="BI33" i="52"/>
  <c r="BH33" i="52"/>
  <c r="AZ33" i="52"/>
  <c r="AY33" i="52"/>
  <c r="AX33" i="52"/>
  <c r="CA32" i="52"/>
  <c r="BZ32" i="52"/>
  <c r="BY32" i="52"/>
  <c r="BX32" i="52"/>
  <c r="BW32" i="52"/>
  <c r="BV32" i="52"/>
  <c r="BU32" i="52"/>
  <c r="BT32" i="52"/>
  <c r="BS32" i="52"/>
  <c r="BR32" i="52"/>
  <c r="BQ32" i="52"/>
  <c r="BP32" i="52"/>
  <c r="BO32" i="52"/>
  <c r="BN32" i="52"/>
  <c r="BM32" i="52"/>
  <c r="BL32" i="52"/>
  <c r="BK32" i="52"/>
  <c r="BJ32" i="52"/>
  <c r="BI32" i="52"/>
  <c r="BH32" i="52"/>
  <c r="AZ32" i="52"/>
  <c r="AY32" i="52"/>
  <c r="AX32" i="52"/>
  <c r="CA31" i="52"/>
  <c r="BZ31" i="52"/>
  <c r="BY31" i="52"/>
  <c r="BX31" i="52"/>
  <c r="BW31" i="52"/>
  <c r="BV31" i="52"/>
  <c r="BU31" i="52"/>
  <c r="BT31" i="52"/>
  <c r="BS31" i="52"/>
  <c r="BR31" i="52"/>
  <c r="BQ31" i="52"/>
  <c r="BP31" i="52"/>
  <c r="BO31" i="52"/>
  <c r="BN31" i="52"/>
  <c r="BM31" i="52"/>
  <c r="BL31" i="52"/>
  <c r="BK31" i="52"/>
  <c r="BJ31" i="52"/>
  <c r="BI31" i="52"/>
  <c r="BH31" i="52"/>
  <c r="AZ31" i="52"/>
  <c r="AY31" i="52"/>
  <c r="AX31" i="52"/>
  <c r="CA30" i="52"/>
  <c r="BZ30" i="52"/>
  <c r="BY30" i="52"/>
  <c r="BX30" i="52"/>
  <c r="BW30" i="52"/>
  <c r="BV30" i="52"/>
  <c r="BU30" i="52"/>
  <c r="BT30" i="52"/>
  <c r="BS30" i="52"/>
  <c r="BR30" i="52"/>
  <c r="BQ30" i="52"/>
  <c r="BP30" i="52"/>
  <c r="BO30" i="52"/>
  <c r="BN30" i="52"/>
  <c r="BM30" i="52"/>
  <c r="BL30" i="52"/>
  <c r="BK30" i="52"/>
  <c r="BJ30" i="52"/>
  <c r="BI30" i="52"/>
  <c r="BH30" i="52"/>
  <c r="AZ30" i="52"/>
  <c r="AY30" i="52"/>
  <c r="AX30" i="52"/>
  <c r="CA29" i="52"/>
  <c r="BZ29" i="52"/>
  <c r="BY29" i="52"/>
  <c r="BX29" i="52"/>
  <c r="BW29" i="52"/>
  <c r="BV29" i="52"/>
  <c r="BU29" i="52"/>
  <c r="BT29" i="52"/>
  <c r="BS29" i="52"/>
  <c r="BR29" i="52"/>
  <c r="BQ29" i="52"/>
  <c r="BP29" i="52"/>
  <c r="BO29" i="52"/>
  <c r="BN29" i="52"/>
  <c r="BM29" i="52"/>
  <c r="BL29" i="52"/>
  <c r="BK29" i="52"/>
  <c r="BJ29" i="52"/>
  <c r="BI29" i="52"/>
  <c r="BH29" i="52"/>
  <c r="AZ29" i="52"/>
  <c r="AY29" i="52"/>
  <c r="AX29" i="52"/>
  <c r="CA28" i="52"/>
  <c r="BZ28" i="52"/>
  <c r="BY28" i="52"/>
  <c r="BX28" i="52"/>
  <c r="BW28" i="52"/>
  <c r="BV28" i="52"/>
  <c r="BU28" i="52"/>
  <c r="BT28" i="52"/>
  <c r="BS28" i="52"/>
  <c r="BR28" i="52"/>
  <c r="BQ28" i="52"/>
  <c r="BP28" i="52"/>
  <c r="BO28" i="52"/>
  <c r="BN28" i="52"/>
  <c r="BM28" i="52"/>
  <c r="BL28" i="52"/>
  <c r="BK28" i="52"/>
  <c r="BJ28" i="52"/>
  <c r="BI28" i="52"/>
  <c r="BH28" i="52"/>
  <c r="AZ28" i="52"/>
  <c r="AY28" i="52"/>
  <c r="AX28" i="52"/>
  <c r="CA27" i="52"/>
  <c r="BZ27" i="52"/>
  <c r="BY27" i="52"/>
  <c r="BX27" i="52"/>
  <c r="BW27" i="52"/>
  <c r="BV27" i="52"/>
  <c r="BU27" i="52"/>
  <c r="BT27" i="52"/>
  <c r="BS27" i="52"/>
  <c r="BR27" i="52"/>
  <c r="BQ27" i="52"/>
  <c r="BP27" i="52"/>
  <c r="BO27" i="52"/>
  <c r="BN27" i="52"/>
  <c r="BM27" i="52"/>
  <c r="BL27" i="52"/>
  <c r="BK27" i="52"/>
  <c r="BJ27" i="52"/>
  <c r="BI27" i="52"/>
  <c r="BH27" i="52"/>
  <c r="AZ27" i="52"/>
  <c r="AY27" i="52"/>
  <c r="AX27" i="52"/>
  <c r="CA26" i="52"/>
  <c r="BZ26" i="52"/>
  <c r="BY26" i="52"/>
  <c r="BX26" i="52"/>
  <c r="BW26" i="52"/>
  <c r="BV26" i="52"/>
  <c r="BU26" i="52"/>
  <c r="BT26" i="52"/>
  <c r="BS26" i="52"/>
  <c r="BR26" i="52"/>
  <c r="BQ26" i="52"/>
  <c r="BP26" i="52"/>
  <c r="BO26" i="52"/>
  <c r="BN26" i="52"/>
  <c r="BM26" i="52"/>
  <c r="BL26" i="52"/>
  <c r="BK26" i="52"/>
  <c r="BJ26" i="52"/>
  <c r="BI26" i="52"/>
  <c r="BH26" i="52"/>
  <c r="AZ26" i="52"/>
  <c r="AY26" i="52"/>
  <c r="AX26" i="52"/>
  <c r="CA25" i="52"/>
  <c r="BZ25" i="52"/>
  <c r="BY25" i="52"/>
  <c r="BX25" i="52"/>
  <c r="BW25" i="52"/>
  <c r="BV25" i="52"/>
  <c r="BU25" i="52"/>
  <c r="BT25" i="52"/>
  <c r="BS25" i="52"/>
  <c r="BR25" i="52"/>
  <c r="BQ25" i="52"/>
  <c r="BP25" i="52"/>
  <c r="BO25" i="52"/>
  <c r="BN25" i="52"/>
  <c r="BM25" i="52"/>
  <c r="BL25" i="52"/>
  <c r="BK25" i="52"/>
  <c r="BJ25" i="52"/>
  <c r="BI25" i="52"/>
  <c r="BH25" i="52"/>
  <c r="AZ25" i="52"/>
  <c r="AY25" i="52"/>
  <c r="AX25" i="52"/>
  <c r="CA24" i="52"/>
  <c r="BZ24" i="52"/>
  <c r="BY24" i="52"/>
  <c r="BX24" i="52"/>
  <c r="BW24" i="52"/>
  <c r="BV24" i="52"/>
  <c r="BU24" i="52"/>
  <c r="BT24" i="52"/>
  <c r="BS24" i="52"/>
  <c r="BR24" i="52"/>
  <c r="BQ24" i="52"/>
  <c r="BP24" i="52"/>
  <c r="BO24" i="52"/>
  <c r="BN24" i="52"/>
  <c r="BM24" i="52"/>
  <c r="BL24" i="52"/>
  <c r="BK24" i="52"/>
  <c r="BJ24" i="52"/>
  <c r="BI24" i="52"/>
  <c r="BH24" i="52"/>
  <c r="AZ24" i="52"/>
  <c r="AY24" i="52"/>
  <c r="AX24" i="52"/>
  <c r="CA23" i="52"/>
  <c r="BZ23" i="52"/>
  <c r="BY23" i="52"/>
  <c r="BX23" i="52"/>
  <c r="BW23" i="52"/>
  <c r="BV23" i="52"/>
  <c r="BU23" i="52"/>
  <c r="BT23" i="52"/>
  <c r="BS23" i="52"/>
  <c r="BR23" i="52"/>
  <c r="BQ23" i="52"/>
  <c r="BP23" i="52"/>
  <c r="BO23" i="52"/>
  <c r="BN23" i="52"/>
  <c r="BM23" i="52"/>
  <c r="BL23" i="52"/>
  <c r="BK23" i="52"/>
  <c r="BJ23" i="52"/>
  <c r="BI23" i="52"/>
  <c r="BH23" i="52"/>
  <c r="AZ23" i="52"/>
  <c r="AY23" i="52"/>
  <c r="AX23" i="52"/>
  <c r="CA22" i="52"/>
  <c r="BZ22" i="52"/>
  <c r="BY22" i="52"/>
  <c r="BX22" i="52"/>
  <c r="BW22" i="52"/>
  <c r="BV22" i="52"/>
  <c r="BU22" i="52"/>
  <c r="BT22" i="52"/>
  <c r="BS22" i="52"/>
  <c r="BR22" i="52"/>
  <c r="BQ22" i="52"/>
  <c r="BP22" i="52"/>
  <c r="BO22" i="52"/>
  <c r="BN22" i="52"/>
  <c r="BM22" i="52"/>
  <c r="BL22" i="52"/>
  <c r="BK22" i="52"/>
  <c r="BJ22" i="52"/>
  <c r="BI22" i="52"/>
  <c r="BH22" i="52"/>
  <c r="AZ22" i="52"/>
  <c r="AY22" i="52"/>
  <c r="AX22" i="52"/>
  <c r="CA21" i="52"/>
  <c r="BZ21" i="52"/>
  <c r="BY21" i="52"/>
  <c r="BX21" i="52"/>
  <c r="BW21" i="52"/>
  <c r="BV21" i="52"/>
  <c r="BU21" i="52"/>
  <c r="BT21" i="52"/>
  <c r="BS21" i="52"/>
  <c r="BR21" i="52"/>
  <c r="BQ21" i="52"/>
  <c r="BP21" i="52"/>
  <c r="BO21" i="52"/>
  <c r="BN21" i="52"/>
  <c r="BM21" i="52"/>
  <c r="BL21" i="52"/>
  <c r="BK21" i="52"/>
  <c r="BJ21" i="52"/>
  <c r="BI21" i="52"/>
  <c r="BH21" i="52"/>
  <c r="AZ21" i="52"/>
  <c r="AY21" i="52"/>
  <c r="AX21" i="52"/>
  <c r="CA20" i="52"/>
  <c r="BZ20" i="52"/>
  <c r="BY20" i="52"/>
  <c r="BX20" i="52"/>
  <c r="BW20" i="52"/>
  <c r="BV20" i="52"/>
  <c r="BU20" i="52"/>
  <c r="BT20" i="52"/>
  <c r="BS20" i="52"/>
  <c r="BR20" i="52"/>
  <c r="BQ20" i="52"/>
  <c r="BP20" i="52"/>
  <c r="BO20" i="52"/>
  <c r="BN20" i="52"/>
  <c r="BM20" i="52"/>
  <c r="BL20" i="52"/>
  <c r="BK20" i="52"/>
  <c r="BJ20" i="52"/>
  <c r="BI20" i="52"/>
  <c r="BH20" i="52"/>
  <c r="AZ20" i="52"/>
  <c r="AY20" i="52"/>
  <c r="AX20" i="52"/>
  <c r="CA19" i="52"/>
  <c r="BZ19" i="52"/>
  <c r="BY19" i="52"/>
  <c r="BX19" i="52"/>
  <c r="BW19" i="52"/>
  <c r="BV19" i="52"/>
  <c r="BU19" i="52"/>
  <c r="BT19" i="52"/>
  <c r="BS19" i="52"/>
  <c r="BR19" i="52"/>
  <c r="BQ19" i="52"/>
  <c r="BP19" i="52"/>
  <c r="BO19" i="52"/>
  <c r="BN19" i="52"/>
  <c r="BM19" i="52"/>
  <c r="BL19" i="52"/>
  <c r="BK19" i="52"/>
  <c r="BJ19" i="52"/>
  <c r="BI19" i="52"/>
  <c r="BH19" i="52"/>
  <c r="AZ19" i="52"/>
  <c r="AY19" i="52"/>
  <c r="AX19" i="52"/>
  <c r="CA18" i="52"/>
  <c r="BZ18" i="52"/>
  <c r="BY18" i="52"/>
  <c r="BX18" i="52"/>
  <c r="BW18" i="52"/>
  <c r="BV18" i="52"/>
  <c r="BU18" i="52"/>
  <c r="BT18" i="52"/>
  <c r="BS18" i="52"/>
  <c r="BR18" i="52"/>
  <c r="BQ18" i="52"/>
  <c r="BP18" i="52"/>
  <c r="BO18" i="52"/>
  <c r="BN18" i="52"/>
  <c r="BM18" i="52"/>
  <c r="BL18" i="52"/>
  <c r="BK18" i="52"/>
  <c r="BJ18" i="52"/>
  <c r="BI18" i="52"/>
  <c r="BH18" i="52"/>
  <c r="AZ18" i="52"/>
  <c r="AY18" i="52"/>
  <c r="AX18" i="52"/>
  <c r="CA17" i="52"/>
  <c r="BZ17" i="52"/>
  <c r="BY17" i="52"/>
  <c r="BX17" i="52"/>
  <c r="BW17" i="52"/>
  <c r="BV17" i="52"/>
  <c r="BU17" i="52"/>
  <c r="BT17" i="52"/>
  <c r="BS17" i="52"/>
  <c r="BR17" i="52"/>
  <c r="BQ17" i="52"/>
  <c r="BP17" i="52"/>
  <c r="BO17" i="52"/>
  <c r="BN17" i="52"/>
  <c r="BM17" i="52"/>
  <c r="BL17" i="52"/>
  <c r="BK17" i="52"/>
  <c r="BJ17" i="52"/>
  <c r="BI17" i="52"/>
  <c r="BH17" i="52"/>
  <c r="AZ17" i="52"/>
  <c r="AY17" i="52"/>
  <c r="AX17" i="52"/>
  <c r="CA16" i="52"/>
  <c r="BZ16" i="52"/>
  <c r="BY16" i="52"/>
  <c r="BX16" i="52"/>
  <c r="BW16" i="52"/>
  <c r="BV16" i="52"/>
  <c r="BU16" i="52"/>
  <c r="BT16" i="52"/>
  <c r="BS16" i="52"/>
  <c r="BR16" i="52"/>
  <c r="BQ16" i="52"/>
  <c r="BP16" i="52"/>
  <c r="BO16" i="52"/>
  <c r="BN16" i="52"/>
  <c r="BM16" i="52"/>
  <c r="BL16" i="52"/>
  <c r="BK16" i="52"/>
  <c r="BJ16" i="52"/>
  <c r="BI16" i="52"/>
  <c r="BH16" i="52"/>
  <c r="AZ16" i="52"/>
  <c r="AY16" i="52"/>
  <c r="AX16" i="52"/>
  <c r="CA15" i="52"/>
  <c r="BZ15" i="52"/>
  <c r="BY15" i="52"/>
  <c r="BX15" i="52"/>
  <c r="BW15" i="52"/>
  <c r="BV15" i="52"/>
  <c r="BU15" i="52"/>
  <c r="BT15" i="52"/>
  <c r="BS15" i="52"/>
  <c r="BR15" i="52"/>
  <c r="BQ15" i="52"/>
  <c r="BP15" i="52"/>
  <c r="BO15" i="52"/>
  <c r="BN15" i="52"/>
  <c r="BM15" i="52"/>
  <c r="BL15" i="52"/>
  <c r="BK15" i="52"/>
  <c r="BJ15" i="52"/>
  <c r="BI15" i="52"/>
  <c r="BH15" i="52"/>
  <c r="AZ15" i="52"/>
  <c r="AY15" i="52"/>
  <c r="AX15" i="52"/>
  <c r="CA14" i="52"/>
  <c r="BZ14" i="52"/>
  <c r="BY14" i="52"/>
  <c r="BX14" i="52"/>
  <c r="BW14" i="52"/>
  <c r="BV14" i="52"/>
  <c r="BU14" i="52"/>
  <c r="BT14" i="52"/>
  <c r="BS14" i="52"/>
  <c r="BR14" i="52"/>
  <c r="BQ14" i="52"/>
  <c r="BP14" i="52"/>
  <c r="BO14" i="52"/>
  <c r="BM14" i="52"/>
  <c r="BL14" i="52"/>
  <c r="BK14" i="52"/>
  <c r="BJ14" i="52"/>
  <c r="BI14" i="52"/>
  <c r="BH14" i="52"/>
  <c r="AZ14" i="52"/>
  <c r="AY14" i="52"/>
  <c r="AX14" i="52"/>
  <c r="AW14" i="52"/>
  <c r="AV14" i="52"/>
  <c r="AU14" i="52"/>
  <c r="AT14" i="52"/>
  <c r="AS14" i="52"/>
  <c r="AR14" i="52"/>
  <c r="AQ14" i="52"/>
  <c r="AP14" i="52"/>
  <c r="AO14" i="52"/>
  <c r="AN14" i="52"/>
  <c r="AL14" i="52"/>
  <c r="AK14" i="52"/>
  <c r="AJ14" i="52"/>
  <c r="AI14" i="52"/>
  <c r="AH14" i="52"/>
  <c r="AG14" i="52"/>
  <c r="AF14" i="52"/>
  <c r="AE14" i="52"/>
  <c r="CG14" i="52" s="1"/>
  <c r="BG14" i="52" s="1"/>
  <c r="CA13" i="52"/>
  <c r="BZ13" i="52"/>
  <c r="BY13" i="52"/>
  <c r="BX13" i="52"/>
  <c r="BW13" i="52"/>
  <c r="BV13" i="52"/>
  <c r="BU13" i="52"/>
  <c r="BT13" i="52"/>
  <c r="BS13" i="52"/>
  <c r="BR13" i="52"/>
  <c r="BQ13" i="52"/>
  <c r="BP13" i="52"/>
  <c r="BO13" i="52"/>
  <c r="BM13" i="52"/>
  <c r="BL13" i="52"/>
  <c r="BK13" i="52"/>
  <c r="BJ13" i="52"/>
  <c r="BI13" i="52"/>
  <c r="BH13" i="52"/>
  <c r="AZ13" i="52"/>
  <c r="AY13" i="52"/>
  <c r="AX13" i="52"/>
  <c r="AW13" i="52"/>
  <c r="AV13" i="52"/>
  <c r="AU13" i="52"/>
  <c r="AT13" i="52"/>
  <c r="AS13" i="52"/>
  <c r="AR13" i="52"/>
  <c r="AQ13" i="52"/>
  <c r="AP13" i="52"/>
  <c r="AO13" i="52"/>
  <c r="AN13" i="52"/>
  <c r="AL13" i="52"/>
  <c r="AK13" i="52"/>
  <c r="AJ13" i="52"/>
  <c r="AI13" i="52"/>
  <c r="AH13" i="52"/>
  <c r="AG13" i="52"/>
  <c r="AF13" i="52"/>
  <c r="AE13" i="52"/>
  <c r="CA12" i="52"/>
  <c r="BZ12" i="52"/>
  <c r="BY12" i="52"/>
  <c r="BX12" i="52"/>
  <c r="BW12" i="52"/>
  <c r="BV12" i="52"/>
  <c r="BU12" i="52"/>
  <c r="BT12" i="52"/>
  <c r="BS12" i="52"/>
  <c r="BR12" i="52"/>
  <c r="BQ12" i="52"/>
  <c r="BP12" i="52"/>
  <c r="BO12" i="52"/>
  <c r="BM12" i="52"/>
  <c r="BL12" i="52"/>
  <c r="BK12" i="52"/>
  <c r="BJ12" i="52"/>
  <c r="BI12" i="52"/>
  <c r="BH12" i="52"/>
  <c r="AZ12" i="52"/>
  <c r="AY12" i="52"/>
  <c r="AX12" i="52"/>
  <c r="AW12" i="52"/>
  <c r="AV12" i="52"/>
  <c r="AU12" i="52"/>
  <c r="AT12" i="52"/>
  <c r="AS12" i="52"/>
  <c r="AR12" i="52"/>
  <c r="AQ12" i="52"/>
  <c r="AP12" i="52"/>
  <c r="AO12" i="52"/>
  <c r="AN12" i="52"/>
  <c r="AL12" i="52"/>
  <c r="AK12" i="52"/>
  <c r="AJ12" i="52"/>
  <c r="AI12" i="52"/>
  <c r="AH12" i="52"/>
  <c r="AG12" i="52"/>
  <c r="AF12" i="52"/>
  <c r="AE12" i="52"/>
  <c r="BA12" i="52" s="1"/>
  <c r="CA11" i="52"/>
  <c r="BZ11" i="52"/>
  <c r="BY11" i="52"/>
  <c r="BX11" i="52"/>
  <c r="BW11" i="52"/>
  <c r="BV11" i="52"/>
  <c r="BU11" i="52"/>
  <c r="BT11" i="52"/>
  <c r="BS11" i="52"/>
  <c r="BR11" i="52"/>
  <c r="BQ11" i="52"/>
  <c r="BP11" i="52"/>
  <c r="BO11" i="52"/>
  <c r="BM11" i="52"/>
  <c r="BK11" i="52"/>
  <c r="BJ11" i="52"/>
  <c r="BI11" i="52"/>
  <c r="BH11" i="52"/>
  <c r="AZ11" i="52"/>
  <c r="AY11" i="52"/>
  <c r="AX11" i="52"/>
  <c r="AW11" i="52"/>
  <c r="AV11" i="52"/>
  <c r="AU11" i="52"/>
  <c r="AT11" i="52"/>
  <c r="AS11" i="52"/>
  <c r="AR11" i="52"/>
  <c r="AQ11" i="52"/>
  <c r="AP11" i="52"/>
  <c r="AO11" i="52"/>
  <c r="AN11" i="52"/>
  <c r="AL11" i="52"/>
  <c r="AJ11" i="52"/>
  <c r="AI11" i="52"/>
  <c r="AH11" i="52"/>
  <c r="AG11" i="52"/>
  <c r="AF11" i="52"/>
  <c r="AE11" i="52"/>
  <c r="CA10" i="52"/>
  <c r="BZ10" i="52"/>
  <c r="BY10" i="52"/>
  <c r="BX10" i="52"/>
  <c r="BW10" i="52"/>
  <c r="BV10" i="52"/>
  <c r="BU10" i="52"/>
  <c r="BT10" i="52"/>
  <c r="BS10" i="52"/>
  <c r="BR10" i="52"/>
  <c r="BQ10" i="52"/>
  <c r="BP10" i="52"/>
  <c r="BO10" i="52"/>
  <c r="BJ10" i="52"/>
  <c r="BI10" i="52"/>
  <c r="BH10" i="52"/>
  <c r="AZ10" i="52"/>
  <c r="AY10" i="52"/>
  <c r="AX10" i="52"/>
  <c r="AW10" i="52"/>
  <c r="AV10" i="52"/>
  <c r="AU10" i="52"/>
  <c r="AT10" i="52"/>
  <c r="AS10" i="52"/>
  <c r="AR10" i="52"/>
  <c r="AQ10" i="52"/>
  <c r="AP10" i="52"/>
  <c r="AO10" i="52"/>
  <c r="AN10" i="52"/>
  <c r="AI10" i="52"/>
  <c r="AH10" i="52"/>
  <c r="AG10" i="52"/>
  <c r="AF10" i="52"/>
  <c r="AE10" i="52"/>
  <c r="CA9" i="52"/>
  <c r="BZ9" i="52"/>
  <c r="BY9" i="52"/>
  <c r="BX9" i="52"/>
  <c r="BW9" i="52"/>
  <c r="BV9" i="52"/>
  <c r="BU9" i="52"/>
  <c r="BT9" i="52"/>
  <c r="BS9" i="52"/>
  <c r="BR9" i="52"/>
  <c r="BQ9" i="52"/>
  <c r="BP9" i="52"/>
  <c r="BO9" i="52"/>
  <c r="BM9" i="52"/>
  <c r="BK9" i="52"/>
  <c r="BJ9" i="52"/>
  <c r="BI9" i="52"/>
  <c r="BH9" i="52"/>
  <c r="AZ9" i="52"/>
  <c r="AY9" i="52"/>
  <c r="AX9" i="52"/>
  <c r="AW9" i="52"/>
  <c r="AV9" i="52"/>
  <c r="AU9" i="52"/>
  <c r="AT9" i="52"/>
  <c r="AS9" i="52"/>
  <c r="AR9" i="52"/>
  <c r="AQ9" i="52"/>
  <c r="AP9" i="52"/>
  <c r="AO9" i="52"/>
  <c r="AN9" i="52"/>
  <c r="AL9" i="52"/>
  <c r="AJ9" i="52"/>
  <c r="AI9" i="52"/>
  <c r="AH9" i="52"/>
  <c r="AG9" i="52"/>
  <c r="AF9" i="52"/>
  <c r="AE9" i="52"/>
  <c r="CA8" i="52"/>
  <c r="BZ8" i="52"/>
  <c r="BY8" i="52"/>
  <c r="BX8" i="52"/>
  <c r="BW8" i="52"/>
  <c r="BV8" i="52"/>
  <c r="BU8" i="52"/>
  <c r="BT8" i="52"/>
  <c r="BS8" i="52"/>
  <c r="BR8" i="52"/>
  <c r="BQ8" i="52"/>
  <c r="BP8" i="52"/>
  <c r="BO8" i="52"/>
  <c r="AZ8" i="52"/>
  <c r="AY8" i="52"/>
  <c r="AX8" i="52"/>
  <c r="AW8" i="52"/>
  <c r="AV8" i="52"/>
  <c r="AU8" i="52"/>
  <c r="AT8" i="52"/>
  <c r="AS8" i="52"/>
  <c r="AR8" i="52"/>
  <c r="AQ8" i="52"/>
  <c r="AP8" i="52"/>
  <c r="AO8" i="52"/>
  <c r="AN8" i="52"/>
  <c r="AF8" i="52"/>
  <c r="AE8" i="52"/>
  <c r="CA7" i="52"/>
  <c r="BZ7" i="52"/>
  <c r="BY7" i="52"/>
  <c r="BX7" i="52"/>
  <c r="BW7" i="52"/>
  <c r="BV7" i="52"/>
  <c r="BU7" i="52"/>
  <c r="BT7" i="52"/>
  <c r="BS7" i="52"/>
  <c r="BR7" i="52"/>
  <c r="BQ7" i="52"/>
  <c r="BP7" i="52"/>
  <c r="BO7" i="52"/>
  <c r="AZ7" i="52"/>
  <c r="AY7" i="52"/>
  <c r="AX7" i="52"/>
  <c r="AW7" i="52"/>
  <c r="AV7" i="52"/>
  <c r="AU7" i="52"/>
  <c r="AT7" i="52"/>
  <c r="AS7" i="52"/>
  <c r="AR7" i="52"/>
  <c r="AQ7" i="52"/>
  <c r="AP7" i="52"/>
  <c r="AO7" i="52"/>
  <c r="AN7" i="52"/>
  <c r="AF7" i="52"/>
  <c r="AE7" i="52"/>
  <c r="CA6" i="52"/>
  <c r="BZ6" i="52"/>
  <c r="BY6" i="52"/>
  <c r="BX6" i="52"/>
  <c r="BW6" i="52"/>
  <c r="BV6" i="52"/>
  <c r="BU6" i="52"/>
  <c r="BT6" i="52"/>
  <c r="BS6" i="52"/>
  <c r="BR6" i="52"/>
  <c r="BQ6" i="52"/>
  <c r="BP6" i="52"/>
  <c r="BO6" i="52"/>
  <c r="AZ6" i="52"/>
  <c r="AY6" i="52"/>
  <c r="AX6" i="52"/>
  <c r="AW6" i="52"/>
  <c r="AV6" i="52"/>
  <c r="AU6" i="52"/>
  <c r="AT6" i="52"/>
  <c r="AS6" i="52"/>
  <c r="AR6" i="52"/>
  <c r="AQ6" i="52"/>
  <c r="AP6" i="52"/>
  <c r="AO6" i="52"/>
  <c r="AN6" i="52"/>
  <c r="AF6" i="52"/>
  <c r="AE6" i="52"/>
  <c r="BA6" i="52" s="1"/>
  <c r="CA5" i="52"/>
  <c r="BZ5" i="52"/>
  <c r="BY5" i="52"/>
  <c r="BX5" i="52"/>
  <c r="BW5" i="52"/>
  <c r="BV5" i="52"/>
  <c r="BU5" i="52"/>
  <c r="BT5" i="52"/>
  <c r="BS5" i="52"/>
  <c r="BR5" i="52"/>
  <c r="BQ5" i="52"/>
  <c r="BP5" i="52"/>
  <c r="BO5" i="52"/>
  <c r="AZ5" i="52"/>
  <c r="AY5" i="52"/>
  <c r="AX5" i="52"/>
  <c r="AW5" i="52"/>
  <c r="AV5" i="52"/>
  <c r="AU5" i="52"/>
  <c r="AT5" i="52"/>
  <c r="AS5" i="52"/>
  <c r="AR5" i="52"/>
  <c r="AQ5" i="52"/>
  <c r="AP5" i="52"/>
  <c r="AO5" i="52"/>
  <c r="AN5" i="52"/>
  <c r="AF5" i="52"/>
  <c r="AE5" i="52"/>
  <c r="AF4" i="52"/>
  <c r="AE3" i="52"/>
  <c r="AD5" i="52" s="1"/>
  <c r="AD3" i="52"/>
  <c r="AC3" i="52" s="1"/>
  <c r="CA38" i="51"/>
  <c r="BZ38" i="51"/>
  <c r="BY38" i="51"/>
  <c r="BX38" i="51"/>
  <c r="BW38" i="51"/>
  <c r="BV38" i="51"/>
  <c r="BU38" i="51"/>
  <c r="BT38" i="51"/>
  <c r="BS38" i="51"/>
  <c r="BR38" i="51"/>
  <c r="BQ38" i="51"/>
  <c r="BP38" i="51"/>
  <c r="BO38" i="51"/>
  <c r="BN38" i="51"/>
  <c r="BM38" i="51"/>
  <c r="BL38" i="51"/>
  <c r="BK38" i="51"/>
  <c r="BJ38" i="51"/>
  <c r="BI38" i="51"/>
  <c r="BH38" i="51"/>
  <c r="AZ38" i="51"/>
  <c r="AY38" i="51"/>
  <c r="AX38" i="51"/>
  <c r="CA37" i="51"/>
  <c r="BZ37" i="51"/>
  <c r="BY37" i="51"/>
  <c r="BX37" i="51"/>
  <c r="BW37" i="51"/>
  <c r="BV37" i="51"/>
  <c r="BU37" i="51"/>
  <c r="BT37" i="51"/>
  <c r="BS37" i="51"/>
  <c r="BR37" i="51"/>
  <c r="BQ37" i="51"/>
  <c r="BP37" i="51"/>
  <c r="BO37" i="51"/>
  <c r="BN37" i="51"/>
  <c r="BM37" i="51"/>
  <c r="BL37" i="51"/>
  <c r="BK37" i="51"/>
  <c r="BJ37" i="51"/>
  <c r="BI37" i="51"/>
  <c r="BH37" i="51"/>
  <c r="AZ37" i="51"/>
  <c r="AY37" i="51"/>
  <c r="AX37" i="51"/>
  <c r="CA36" i="51"/>
  <c r="BZ36" i="51"/>
  <c r="BY36" i="51"/>
  <c r="BX36" i="51"/>
  <c r="BW36" i="51"/>
  <c r="BV36" i="51"/>
  <c r="BU36" i="51"/>
  <c r="BT36" i="51"/>
  <c r="BS36" i="51"/>
  <c r="BR36" i="51"/>
  <c r="BQ36" i="51"/>
  <c r="BP36" i="51"/>
  <c r="BO36" i="51"/>
  <c r="BN36" i="51"/>
  <c r="BM36" i="51"/>
  <c r="BL36" i="51"/>
  <c r="BK36" i="51"/>
  <c r="BJ36" i="51"/>
  <c r="BI36" i="51"/>
  <c r="BH36" i="51"/>
  <c r="AZ36" i="51"/>
  <c r="AY36" i="51"/>
  <c r="AX36" i="51"/>
  <c r="CA35" i="51"/>
  <c r="BZ35" i="51"/>
  <c r="BY35" i="51"/>
  <c r="BX35" i="51"/>
  <c r="BW35" i="51"/>
  <c r="BV35" i="51"/>
  <c r="BU35" i="51"/>
  <c r="BT35" i="51"/>
  <c r="BS35" i="51"/>
  <c r="BR35" i="51"/>
  <c r="BQ35" i="51"/>
  <c r="BP35" i="51"/>
  <c r="BO35" i="51"/>
  <c r="BN35" i="51"/>
  <c r="BM35" i="51"/>
  <c r="BL35" i="51"/>
  <c r="BK35" i="51"/>
  <c r="BJ35" i="51"/>
  <c r="BI35" i="51"/>
  <c r="BH35" i="51"/>
  <c r="AZ35" i="51"/>
  <c r="AY35" i="51"/>
  <c r="AX35" i="51"/>
  <c r="CA34" i="51"/>
  <c r="BZ34" i="51"/>
  <c r="BY34" i="51"/>
  <c r="BX34" i="51"/>
  <c r="BW34" i="51"/>
  <c r="BV34" i="51"/>
  <c r="BU34" i="51"/>
  <c r="BT34" i="51"/>
  <c r="BS34" i="51"/>
  <c r="BR34" i="51"/>
  <c r="BQ34" i="51"/>
  <c r="BP34" i="51"/>
  <c r="BO34" i="51"/>
  <c r="BN34" i="51"/>
  <c r="BM34" i="51"/>
  <c r="BL34" i="51"/>
  <c r="BK34" i="51"/>
  <c r="BJ34" i="51"/>
  <c r="BI34" i="51"/>
  <c r="BH34" i="51"/>
  <c r="AZ34" i="51"/>
  <c r="AY34" i="51"/>
  <c r="AX34" i="51"/>
  <c r="CA33" i="51"/>
  <c r="BZ33" i="51"/>
  <c r="BY33" i="51"/>
  <c r="BX33" i="51"/>
  <c r="BW33" i="51"/>
  <c r="BV33" i="51"/>
  <c r="BU33" i="51"/>
  <c r="BT33" i="51"/>
  <c r="BS33" i="51"/>
  <c r="BR33" i="51"/>
  <c r="BQ33" i="51"/>
  <c r="BP33" i="51"/>
  <c r="BO33" i="51"/>
  <c r="BN33" i="51"/>
  <c r="BM33" i="51"/>
  <c r="BL33" i="51"/>
  <c r="BK33" i="51"/>
  <c r="BJ33" i="51"/>
  <c r="BI33" i="51"/>
  <c r="BH33" i="51"/>
  <c r="AZ33" i="51"/>
  <c r="AY33" i="51"/>
  <c r="AX33" i="51"/>
  <c r="CA32" i="51"/>
  <c r="BZ32" i="51"/>
  <c r="BY32" i="51"/>
  <c r="BX32" i="51"/>
  <c r="BW32" i="51"/>
  <c r="BV32" i="51"/>
  <c r="BU32" i="51"/>
  <c r="BT32" i="51"/>
  <c r="BS32" i="51"/>
  <c r="BR32" i="51"/>
  <c r="BQ32" i="51"/>
  <c r="BP32" i="51"/>
  <c r="BO32" i="51"/>
  <c r="BN32" i="51"/>
  <c r="BM32" i="51"/>
  <c r="BL32" i="51"/>
  <c r="BK32" i="51"/>
  <c r="BJ32" i="51"/>
  <c r="BI32" i="51"/>
  <c r="BH32" i="51"/>
  <c r="AZ32" i="51"/>
  <c r="AY32" i="51"/>
  <c r="AX32" i="51"/>
  <c r="CA31" i="51"/>
  <c r="BZ31" i="51"/>
  <c r="BY31" i="51"/>
  <c r="BX31" i="51"/>
  <c r="BW31" i="51"/>
  <c r="BV31" i="51"/>
  <c r="BU31" i="51"/>
  <c r="BT31" i="51"/>
  <c r="BS31" i="51"/>
  <c r="BR31" i="51"/>
  <c r="BQ31" i="51"/>
  <c r="BP31" i="51"/>
  <c r="BO31" i="51"/>
  <c r="BN31" i="51"/>
  <c r="BM31" i="51"/>
  <c r="BL31" i="51"/>
  <c r="BK31" i="51"/>
  <c r="BJ31" i="51"/>
  <c r="BI31" i="51"/>
  <c r="BH31" i="51"/>
  <c r="AZ31" i="51"/>
  <c r="AY31" i="51"/>
  <c r="AX31" i="51"/>
  <c r="CA30" i="51"/>
  <c r="BZ30" i="51"/>
  <c r="BY30" i="51"/>
  <c r="BX30" i="51"/>
  <c r="BW30" i="51"/>
  <c r="BV30" i="51"/>
  <c r="BU30" i="51"/>
  <c r="BT30" i="51"/>
  <c r="BS30" i="51"/>
  <c r="BR30" i="51"/>
  <c r="BQ30" i="51"/>
  <c r="BP30" i="51"/>
  <c r="BO30" i="51"/>
  <c r="BN30" i="51"/>
  <c r="BM30" i="51"/>
  <c r="BL30" i="51"/>
  <c r="BK30" i="51"/>
  <c r="BJ30" i="51"/>
  <c r="BI30" i="51"/>
  <c r="BH30" i="51"/>
  <c r="AZ30" i="51"/>
  <c r="AY30" i="51"/>
  <c r="AX30" i="51"/>
  <c r="CA29" i="51"/>
  <c r="BZ29" i="51"/>
  <c r="BY29" i="51"/>
  <c r="BX29" i="51"/>
  <c r="BW29" i="51"/>
  <c r="BV29" i="51"/>
  <c r="BU29" i="51"/>
  <c r="BT29" i="51"/>
  <c r="BS29" i="51"/>
  <c r="BR29" i="51"/>
  <c r="BQ29" i="51"/>
  <c r="BP29" i="51"/>
  <c r="BO29" i="51"/>
  <c r="BN29" i="51"/>
  <c r="BM29" i="51"/>
  <c r="BL29" i="51"/>
  <c r="BK29" i="51"/>
  <c r="BJ29" i="51"/>
  <c r="BI29" i="51"/>
  <c r="BH29" i="51"/>
  <c r="AZ29" i="51"/>
  <c r="AY29" i="51"/>
  <c r="AX29" i="51"/>
  <c r="CA28" i="51"/>
  <c r="BZ28" i="51"/>
  <c r="BY28" i="51"/>
  <c r="BX28" i="51"/>
  <c r="BW28" i="51"/>
  <c r="BV28" i="51"/>
  <c r="BU28" i="51"/>
  <c r="BT28" i="51"/>
  <c r="BS28" i="51"/>
  <c r="BR28" i="51"/>
  <c r="BQ28" i="51"/>
  <c r="BP28" i="51"/>
  <c r="BO28" i="51"/>
  <c r="BN28" i="51"/>
  <c r="BM28" i="51"/>
  <c r="BL28" i="51"/>
  <c r="BK28" i="51"/>
  <c r="BJ28" i="51"/>
  <c r="BI28" i="51"/>
  <c r="BH28" i="51"/>
  <c r="AZ28" i="51"/>
  <c r="AY28" i="51"/>
  <c r="AX28" i="51"/>
  <c r="CA27" i="51"/>
  <c r="BZ27" i="51"/>
  <c r="BY27" i="51"/>
  <c r="BX27" i="51"/>
  <c r="BW27" i="51"/>
  <c r="BV27" i="51"/>
  <c r="BU27" i="51"/>
  <c r="BT27" i="51"/>
  <c r="BS27" i="51"/>
  <c r="BR27" i="51"/>
  <c r="BQ27" i="51"/>
  <c r="BP27" i="51"/>
  <c r="BO27" i="51"/>
  <c r="BN27" i="51"/>
  <c r="BM27" i="51"/>
  <c r="BL27" i="51"/>
  <c r="BK27" i="51"/>
  <c r="BJ27" i="51"/>
  <c r="BI27" i="51"/>
  <c r="BH27" i="51"/>
  <c r="AZ27" i="51"/>
  <c r="AY27" i="51"/>
  <c r="AX27" i="51"/>
  <c r="CA26" i="51"/>
  <c r="BZ26" i="51"/>
  <c r="BY26" i="51"/>
  <c r="BX26" i="51"/>
  <c r="BW26" i="51"/>
  <c r="BV26" i="51"/>
  <c r="BU26" i="51"/>
  <c r="BT26" i="51"/>
  <c r="BS26" i="51"/>
  <c r="BR26" i="51"/>
  <c r="BQ26" i="51"/>
  <c r="BP26" i="51"/>
  <c r="BO26" i="51"/>
  <c r="BN26" i="51"/>
  <c r="BM26" i="51"/>
  <c r="BL26" i="51"/>
  <c r="BK26" i="51"/>
  <c r="BJ26" i="51"/>
  <c r="BI26" i="51"/>
  <c r="BH26" i="51"/>
  <c r="AZ26" i="51"/>
  <c r="AY26" i="51"/>
  <c r="AX26" i="51"/>
  <c r="CA25" i="51"/>
  <c r="BZ25" i="51"/>
  <c r="BY25" i="51"/>
  <c r="BX25" i="51"/>
  <c r="BW25" i="51"/>
  <c r="BV25" i="51"/>
  <c r="BU25" i="51"/>
  <c r="BT25" i="51"/>
  <c r="BS25" i="51"/>
  <c r="BR25" i="51"/>
  <c r="BQ25" i="51"/>
  <c r="BP25" i="51"/>
  <c r="BO25" i="51"/>
  <c r="BN25" i="51"/>
  <c r="BM25" i="51"/>
  <c r="BL25" i="51"/>
  <c r="BK25" i="51"/>
  <c r="BJ25" i="51"/>
  <c r="BI25" i="51"/>
  <c r="BH25" i="51"/>
  <c r="AZ25" i="51"/>
  <c r="AY25" i="51"/>
  <c r="AX25" i="51"/>
  <c r="CA24" i="51"/>
  <c r="BZ24" i="51"/>
  <c r="BY24" i="51"/>
  <c r="BX24" i="51"/>
  <c r="BW24" i="51"/>
  <c r="BV24" i="51"/>
  <c r="BU24" i="51"/>
  <c r="BT24" i="51"/>
  <c r="BS24" i="51"/>
  <c r="BR24" i="51"/>
  <c r="BQ24" i="51"/>
  <c r="BP24" i="51"/>
  <c r="BO24" i="51"/>
  <c r="BN24" i="51"/>
  <c r="BM24" i="51"/>
  <c r="BL24" i="51"/>
  <c r="BK24" i="51"/>
  <c r="BJ24" i="51"/>
  <c r="BI24" i="51"/>
  <c r="BH24" i="51"/>
  <c r="AZ24" i="51"/>
  <c r="AY24" i="51"/>
  <c r="AX24" i="51"/>
  <c r="CA23" i="51"/>
  <c r="BZ23" i="51"/>
  <c r="BY23" i="51"/>
  <c r="BX23" i="51"/>
  <c r="BW23" i="51"/>
  <c r="BV23" i="51"/>
  <c r="BU23" i="51"/>
  <c r="BT23" i="51"/>
  <c r="BS23" i="51"/>
  <c r="BR23" i="51"/>
  <c r="BQ23" i="51"/>
  <c r="BP23" i="51"/>
  <c r="BO23" i="51"/>
  <c r="BN23" i="51"/>
  <c r="BM23" i="51"/>
  <c r="BL23" i="51"/>
  <c r="BK23" i="51"/>
  <c r="BJ23" i="51"/>
  <c r="BI23" i="51"/>
  <c r="BH23" i="51"/>
  <c r="AZ23" i="51"/>
  <c r="AY23" i="51"/>
  <c r="AX23" i="51"/>
  <c r="CA22" i="51"/>
  <c r="BZ22" i="51"/>
  <c r="BY22" i="51"/>
  <c r="BX22" i="51"/>
  <c r="BW22" i="51"/>
  <c r="BV22" i="51"/>
  <c r="BU22" i="51"/>
  <c r="BT22" i="51"/>
  <c r="BS22" i="51"/>
  <c r="BR22" i="51"/>
  <c r="BQ22" i="51"/>
  <c r="BP22" i="51"/>
  <c r="BO22" i="51"/>
  <c r="BN22" i="51"/>
  <c r="BM22" i="51"/>
  <c r="BL22" i="51"/>
  <c r="BK22" i="51"/>
  <c r="BJ22" i="51"/>
  <c r="BI22" i="51"/>
  <c r="BH22" i="51"/>
  <c r="AZ22" i="51"/>
  <c r="AY22" i="51"/>
  <c r="AX22" i="51"/>
  <c r="CA21" i="51"/>
  <c r="BZ21" i="51"/>
  <c r="BY21" i="51"/>
  <c r="BX21" i="51"/>
  <c r="BW21" i="51"/>
  <c r="BV21" i="51"/>
  <c r="BU21" i="51"/>
  <c r="BT21" i="51"/>
  <c r="BS21" i="51"/>
  <c r="BR21" i="51"/>
  <c r="BQ21" i="51"/>
  <c r="BP21" i="51"/>
  <c r="BO21" i="51"/>
  <c r="BN21" i="51"/>
  <c r="BM21" i="51"/>
  <c r="BL21" i="51"/>
  <c r="BK21" i="51"/>
  <c r="BJ21" i="51"/>
  <c r="BI21" i="51"/>
  <c r="BH21" i="51"/>
  <c r="AZ21" i="51"/>
  <c r="AY21" i="51"/>
  <c r="AX21" i="51"/>
  <c r="CA20" i="51"/>
  <c r="BZ20" i="51"/>
  <c r="BY20" i="51"/>
  <c r="BX20" i="51"/>
  <c r="BW20" i="51"/>
  <c r="BV20" i="51"/>
  <c r="BU20" i="51"/>
  <c r="BT20" i="51"/>
  <c r="BS20" i="51"/>
  <c r="BR20" i="51"/>
  <c r="BQ20" i="51"/>
  <c r="BP20" i="51"/>
  <c r="BO20" i="51"/>
  <c r="BN20" i="51"/>
  <c r="BM20" i="51"/>
  <c r="BL20" i="51"/>
  <c r="BK20" i="51"/>
  <c r="BJ20" i="51"/>
  <c r="BI20" i="51"/>
  <c r="BH20" i="51"/>
  <c r="AZ20" i="51"/>
  <c r="AY20" i="51"/>
  <c r="AX20" i="51"/>
  <c r="CA19" i="51"/>
  <c r="BZ19" i="51"/>
  <c r="BY19" i="51"/>
  <c r="BX19" i="51"/>
  <c r="BW19" i="51"/>
  <c r="BV19" i="51"/>
  <c r="BU19" i="51"/>
  <c r="BT19" i="51"/>
  <c r="BS19" i="51"/>
  <c r="BR19" i="51"/>
  <c r="BQ19" i="51"/>
  <c r="BP19" i="51"/>
  <c r="BO19" i="51"/>
  <c r="BN19" i="51"/>
  <c r="BM19" i="51"/>
  <c r="BL19" i="51"/>
  <c r="BK19" i="51"/>
  <c r="BJ19" i="51"/>
  <c r="BI19" i="51"/>
  <c r="BH19" i="51"/>
  <c r="AZ19" i="51"/>
  <c r="AY19" i="51"/>
  <c r="AX19" i="51"/>
  <c r="CA18" i="51"/>
  <c r="BZ18" i="51"/>
  <c r="BY18" i="51"/>
  <c r="BX18" i="51"/>
  <c r="BW18" i="51"/>
  <c r="BV18" i="51"/>
  <c r="BU18" i="51"/>
  <c r="BT18" i="51"/>
  <c r="BS18" i="51"/>
  <c r="BR18" i="51"/>
  <c r="BQ18" i="51"/>
  <c r="BP18" i="51"/>
  <c r="BO18" i="51"/>
  <c r="BN18" i="51"/>
  <c r="BM18" i="51"/>
  <c r="BL18" i="51"/>
  <c r="BK18" i="51"/>
  <c r="BJ18" i="51"/>
  <c r="BI18" i="51"/>
  <c r="BH18" i="51"/>
  <c r="AZ18" i="51"/>
  <c r="AY18" i="51"/>
  <c r="AX18" i="51"/>
  <c r="CA17" i="51"/>
  <c r="BZ17" i="51"/>
  <c r="BY17" i="51"/>
  <c r="BX17" i="51"/>
  <c r="BW17" i="51"/>
  <c r="BV17" i="51"/>
  <c r="BU17" i="51"/>
  <c r="BT17" i="51"/>
  <c r="BS17" i="51"/>
  <c r="BR17" i="51"/>
  <c r="BQ17" i="51"/>
  <c r="BP17" i="51"/>
  <c r="BO17" i="51"/>
  <c r="BN17" i="51"/>
  <c r="BM17" i="51"/>
  <c r="BL17" i="51"/>
  <c r="BK17" i="51"/>
  <c r="BJ17" i="51"/>
  <c r="BI17" i="51"/>
  <c r="BH17" i="51"/>
  <c r="AZ17" i="51"/>
  <c r="AY17" i="51"/>
  <c r="AX17" i="51"/>
  <c r="CA16" i="51"/>
  <c r="BZ16" i="51"/>
  <c r="BY16" i="51"/>
  <c r="BX16" i="51"/>
  <c r="BW16" i="51"/>
  <c r="BV16" i="51"/>
  <c r="BU16" i="51"/>
  <c r="BT16" i="51"/>
  <c r="BS16" i="51"/>
  <c r="BR16" i="51"/>
  <c r="BQ16" i="51"/>
  <c r="BP16" i="51"/>
  <c r="BO16" i="51"/>
  <c r="BN16" i="51"/>
  <c r="BM16" i="51"/>
  <c r="BL16" i="51"/>
  <c r="BK16" i="51"/>
  <c r="BJ16" i="51"/>
  <c r="BI16" i="51"/>
  <c r="BH16" i="51"/>
  <c r="AZ16" i="51"/>
  <c r="AY16" i="51"/>
  <c r="AX16" i="51"/>
  <c r="CA15" i="51"/>
  <c r="BZ15" i="51"/>
  <c r="BY15" i="51"/>
  <c r="BX15" i="51"/>
  <c r="BW15" i="51"/>
  <c r="BV15" i="51"/>
  <c r="BU15" i="51"/>
  <c r="BT15" i="51"/>
  <c r="BS15" i="51"/>
  <c r="BR15" i="51"/>
  <c r="BQ15" i="51"/>
  <c r="BP15" i="51"/>
  <c r="BO15" i="51"/>
  <c r="BN15" i="51"/>
  <c r="BM15" i="51"/>
  <c r="BL15" i="51"/>
  <c r="BK15" i="51"/>
  <c r="BJ15" i="51"/>
  <c r="BI15" i="51"/>
  <c r="BH15" i="51"/>
  <c r="AZ15" i="51"/>
  <c r="AY15" i="51"/>
  <c r="AX15" i="51"/>
  <c r="CA14" i="51"/>
  <c r="BZ14" i="51"/>
  <c r="BY14" i="51"/>
  <c r="BX14" i="51"/>
  <c r="BW14" i="51"/>
  <c r="BV14" i="51"/>
  <c r="BU14" i="51"/>
  <c r="BT14" i="51"/>
  <c r="BS14" i="51"/>
  <c r="BR14" i="51"/>
  <c r="BQ14" i="51"/>
  <c r="BP14" i="51"/>
  <c r="BO14" i="51"/>
  <c r="BN14" i="51"/>
  <c r="BM14" i="51"/>
  <c r="BJ14" i="51"/>
  <c r="BI14" i="51"/>
  <c r="BH14" i="51"/>
  <c r="AZ14" i="51"/>
  <c r="AY14" i="51"/>
  <c r="AX14" i="51"/>
  <c r="AW14" i="51"/>
  <c r="AV14" i="51"/>
  <c r="AU14" i="51"/>
  <c r="AT14" i="51"/>
  <c r="AS14" i="51"/>
  <c r="AR14" i="51"/>
  <c r="AQ14" i="51"/>
  <c r="AP14" i="51"/>
  <c r="AO14" i="51"/>
  <c r="AN14" i="51"/>
  <c r="AM14" i="51"/>
  <c r="AL14" i="51"/>
  <c r="AI14" i="51"/>
  <c r="AH14" i="51"/>
  <c r="AG14" i="51"/>
  <c r="AF14" i="51"/>
  <c r="AE14" i="51"/>
  <c r="CA13" i="51"/>
  <c r="BZ13" i="51"/>
  <c r="BY13" i="51"/>
  <c r="BX13" i="51"/>
  <c r="BW13" i="51"/>
  <c r="BV13" i="51"/>
  <c r="BU13" i="51"/>
  <c r="BT13" i="51"/>
  <c r="BS13" i="51"/>
  <c r="BR13" i="51"/>
  <c r="BQ13" i="51"/>
  <c r="BP13" i="51"/>
  <c r="BO13" i="51"/>
  <c r="BN13" i="51"/>
  <c r="BM13" i="51"/>
  <c r="BJ13" i="51"/>
  <c r="BI13" i="51"/>
  <c r="BH13" i="51"/>
  <c r="AZ13" i="51"/>
  <c r="AY13" i="51"/>
  <c r="AX13" i="51"/>
  <c r="AW13" i="51"/>
  <c r="AV13" i="51"/>
  <c r="AU13" i="51"/>
  <c r="AT13" i="51"/>
  <c r="AS13" i="51"/>
  <c r="AR13" i="51"/>
  <c r="AQ13" i="51"/>
  <c r="AP13" i="51"/>
  <c r="AO13" i="51"/>
  <c r="AN13" i="51"/>
  <c r="AM13" i="51"/>
  <c r="AL13" i="51"/>
  <c r="AI13" i="51"/>
  <c r="AH13" i="51"/>
  <c r="AG13" i="51"/>
  <c r="AF13" i="51"/>
  <c r="AE13" i="51"/>
  <c r="BB13" i="51" s="1"/>
  <c r="CA12" i="51"/>
  <c r="BZ12" i="51"/>
  <c r="BY12" i="51"/>
  <c r="BX12" i="51"/>
  <c r="BW12" i="51"/>
  <c r="BV12" i="51"/>
  <c r="BU12" i="51"/>
  <c r="BT12" i="51"/>
  <c r="BS12" i="51"/>
  <c r="BR12" i="51"/>
  <c r="BQ12" i="51"/>
  <c r="BP12" i="51"/>
  <c r="BO12" i="51"/>
  <c r="BN12" i="51"/>
  <c r="BM12" i="51"/>
  <c r="BH12" i="51"/>
  <c r="AZ12" i="51"/>
  <c r="AY12" i="51"/>
  <c r="AX12" i="51"/>
  <c r="AW12" i="51"/>
  <c r="AV12" i="51"/>
  <c r="AU12" i="51"/>
  <c r="AT12" i="51"/>
  <c r="AS12" i="51"/>
  <c r="AR12" i="51"/>
  <c r="AQ12" i="51"/>
  <c r="AP12" i="51"/>
  <c r="AO12" i="51"/>
  <c r="AN12" i="51"/>
  <c r="AM12" i="51"/>
  <c r="AL12" i="51"/>
  <c r="AG12" i="51"/>
  <c r="AF12" i="51"/>
  <c r="AE12" i="51"/>
  <c r="BA12" i="51" s="1"/>
  <c r="CA11" i="51"/>
  <c r="BZ11" i="51"/>
  <c r="BY11" i="51"/>
  <c r="BX11" i="51"/>
  <c r="BW11" i="51"/>
  <c r="BV11" i="51"/>
  <c r="BU11" i="51"/>
  <c r="BT11" i="51"/>
  <c r="BS11" i="51"/>
  <c r="BR11" i="51"/>
  <c r="BQ11" i="51"/>
  <c r="BP11" i="51"/>
  <c r="BO11" i="51"/>
  <c r="BN11" i="51"/>
  <c r="BM11" i="51"/>
  <c r="BL11" i="51"/>
  <c r="BH11" i="51"/>
  <c r="AZ11" i="51"/>
  <c r="AY11" i="51"/>
  <c r="AX11" i="51"/>
  <c r="AW11" i="51"/>
  <c r="AV11" i="51"/>
  <c r="AU11" i="51"/>
  <c r="AT11" i="51"/>
  <c r="AS11" i="51"/>
  <c r="AR11" i="51"/>
  <c r="AQ11" i="51"/>
  <c r="AP11" i="51"/>
  <c r="AO11" i="51"/>
  <c r="AN11" i="51"/>
  <c r="AM11" i="51"/>
  <c r="AL11" i="51"/>
  <c r="AK11" i="51"/>
  <c r="AG11" i="51"/>
  <c r="AF11" i="51"/>
  <c r="AE11" i="51"/>
  <c r="CA10" i="51"/>
  <c r="BZ10" i="51"/>
  <c r="BY10" i="51"/>
  <c r="BX10" i="51"/>
  <c r="BW10" i="51"/>
  <c r="BV10" i="51"/>
  <c r="BU10" i="51"/>
  <c r="BT10" i="51"/>
  <c r="BS10" i="51"/>
  <c r="BR10" i="51"/>
  <c r="BL10" i="51"/>
  <c r="BK10" i="51"/>
  <c r="BJ10" i="51"/>
  <c r="BH10" i="51"/>
  <c r="AZ10" i="51"/>
  <c r="AY10" i="51"/>
  <c r="AX10" i="51"/>
  <c r="AW10" i="51"/>
  <c r="AV10" i="51"/>
  <c r="AU10" i="51"/>
  <c r="AT10" i="51"/>
  <c r="AS10" i="51"/>
  <c r="AR10" i="51"/>
  <c r="AQ10" i="51"/>
  <c r="AK10" i="51"/>
  <c r="AJ10" i="51"/>
  <c r="AI10" i="51"/>
  <c r="AG10" i="51"/>
  <c r="AF10" i="51"/>
  <c r="AE10" i="51"/>
  <c r="BA10" i="51" s="1"/>
  <c r="CA9" i="51"/>
  <c r="BZ9" i="51"/>
  <c r="BY9" i="51"/>
  <c r="BX9" i="51"/>
  <c r="BW9" i="51"/>
  <c r="BV9" i="51"/>
  <c r="BU9" i="51"/>
  <c r="BT9" i="51"/>
  <c r="BS9" i="51"/>
  <c r="BR9" i="51"/>
  <c r="AZ9" i="51"/>
  <c r="AY9" i="51"/>
  <c r="AX9" i="51"/>
  <c r="AW9" i="51"/>
  <c r="AV9" i="51"/>
  <c r="AU9" i="51"/>
  <c r="AT9" i="51"/>
  <c r="AS9" i="51"/>
  <c r="AR9" i="51"/>
  <c r="AQ9" i="51"/>
  <c r="AF9" i="51"/>
  <c r="AE9" i="51"/>
  <c r="BA9" i="51" s="1"/>
  <c r="CA8" i="51"/>
  <c r="BZ8" i="51"/>
  <c r="BY8" i="51"/>
  <c r="BX8" i="51"/>
  <c r="BW8" i="51"/>
  <c r="BV8" i="51"/>
  <c r="BU8" i="51"/>
  <c r="BT8" i="51"/>
  <c r="BS8" i="51"/>
  <c r="BR8" i="51"/>
  <c r="AZ8" i="51"/>
  <c r="AY8" i="51"/>
  <c r="AX8" i="51"/>
  <c r="AW8" i="51"/>
  <c r="AV8" i="51"/>
  <c r="AU8" i="51"/>
  <c r="AT8" i="51"/>
  <c r="AS8" i="51"/>
  <c r="AR8" i="51"/>
  <c r="AQ8" i="51"/>
  <c r="AF8" i="51"/>
  <c r="AE8" i="51"/>
  <c r="CA7" i="51"/>
  <c r="BZ7" i="51"/>
  <c r="BY7" i="51"/>
  <c r="BX7" i="51"/>
  <c r="BW7" i="51"/>
  <c r="BV7" i="51"/>
  <c r="BU7" i="51"/>
  <c r="BT7" i="51"/>
  <c r="BS7" i="51"/>
  <c r="BR7" i="51"/>
  <c r="AZ7" i="51"/>
  <c r="AY7" i="51"/>
  <c r="AX7" i="51"/>
  <c r="AW7" i="51"/>
  <c r="AV7" i="51"/>
  <c r="AU7" i="51"/>
  <c r="AT7" i="51"/>
  <c r="AS7" i="51"/>
  <c r="AR7" i="51"/>
  <c r="AQ7" i="51"/>
  <c r="AF7" i="51"/>
  <c r="AE7" i="51"/>
  <c r="BB7" i="51" s="1"/>
  <c r="CA6" i="51"/>
  <c r="BZ6" i="51"/>
  <c r="BY6" i="51"/>
  <c r="BX6" i="51"/>
  <c r="BW6" i="51"/>
  <c r="BV6" i="51"/>
  <c r="BU6" i="51"/>
  <c r="BT6" i="51"/>
  <c r="BS6" i="51"/>
  <c r="BR6" i="51"/>
  <c r="AZ6" i="51"/>
  <c r="AY6" i="51"/>
  <c r="AX6" i="51"/>
  <c r="AW6" i="51"/>
  <c r="AV6" i="51"/>
  <c r="AU6" i="51"/>
  <c r="AT6" i="51"/>
  <c r="AS6" i="51"/>
  <c r="AR6" i="51"/>
  <c r="AQ6" i="51"/>
  <c r="AF6" i="51"/>
  <c r="AE6" i="51"/>
  <c r="BA6" i="51" s="1"/>
  <c r="CA5" i="51"/>
  <c r="BZ5" i="51"/>
  <c r="BY5" i="51"/>
  <c r="BX5" i="51"/>
  <c r="BW5" i="51"/>
  <c r="BV5" i="51"/>
  <c r="BU5" i="51"/>
  <c r="BT5" i="51"/>
  <c r="BS5" i="51"/>
  <c r="BR5" i="51"/>
  <c r="AZ5" i="51"/>
  <c r="AY5" i="51"/>
  <c r="AX5" i="51"/>
  <c r="AW5" i="51"/>
  <c r="AV5" i="51"/>
  <c r="AU5" i="51"/>
  <c r="AT5" i="51"/>
  <c r="AS5" i="51"/>
  <c r="AR5" i="51"/>
  <c r="AQ5" i="51"/>
  <c r="AF5" i="51"/>
  <c r="AE5" i="51"/>
  <c r="AF4" i="51"/>
  <c r="AE3" i="51"/>
  <c r="AD11" i="51" s="1"/>
  <c r="AD3" i="51"/>
  <c r="AC3" i="51" s="1"/>
  <c r="CA38" i="50"/>
  <c r="BZ38" i="50"/>
  <c r="BY38" i="50"/>
  <c r="BX38" i="50"/>
  <c r="BW38" i="50"/>
  <c r="BV38" i="50"/>
  <c r="BU38" i="50"/>
  <c r="BT38" i="50"/>
  <c r="BS38" i="50"/>
  <c r="BR38" i="50"/>
  <c r="BQ38" i="50"/>
  <c r="BP38" i="50"/>
  <c r="BO38" i="50"/>
  <c r="BN38" i="50"/>
  <c r="BM38" i="50"/>
  <c r="BL38" i="50"/>
  <c r="BK38" i="50"/>
  <c r="BJ38" i="50"/>
  <c r="BI38" i="50"/>
  <c r="BH38" i="50"/>
  <c r="AZ38" i="50"/>
  <c r="AY38" i="50"/>
  <c r="AX38" i="50"/>
  <c r="CA37" i="50"/>
  <c r="BZ37" i="50"/>
  <c r="BY37" i="50"/>
  <c r="BX37" i="50"/>
  <c r="BW37" i="50"/>
  <c r="BV37" i="50"/>
  <c r="BU37" i="50"/>
  <c r="BT37" i="50"/>
  <c r="BS37" i="50"/>
  <c r="BR37" i="50"/>
  <c r="BQ37" i="50"/>
  <c r="BP37" i="50"/>
  <c r="BO37" i="50"/>
  <c r="BN37" i="50"/>
  <c r="BM37" i="50"/>
  <c r="BL37" i="50"/>
  <c r="BK37" i="50"/>
  <c r="BJ37" i="50"/>
  <c r="BI37" i="50"/>
  <c r="BH37" i="50"/>
  <c r="AZ37" i="50"/>
  <c r="AY37" i="50"/>
  <c r="AX37" i="50"/>
  <c r="CA36" i="50"/>
  <c r="BZ36" i="50"/>
  <c r="BY36" i="50"/>
  <c r="BX36" i="50"/>
  <c r="BW36" i="50"/>
  <c r="BV36" i="50"/>
  <c r="BU36" i="50"/>
  <c r="BT36" i="50"/>
  <c r="BS36" i="50"/>
  <c r="BR36" i="50"/>
  <c r="BQ36" i="50"/>
  <c r="BP36" i="50"/>
  <c r="BO36" i="50"/>
  <c r="BN36" i="50"/>
  <c r="BM36" i="50"/>
  <c r="BL36" i="50"/>
  <c r="BK36" i="50"/>
  <c r="BJ36" i="50"/>
  <c r="BI36" i="50"/>
  <c r="BH36" i="50"/>
  <c r="AZ36" i="50"/>
  <c r="AY36" i="50"/>
  <c r="AX36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AZ35" i="50"/>
  <c r="AY35" i="50"/>
  <c r="AX35" i="50"/>
  <c r="CA34" i="50"/>
  <c r="BZ34" i="50"/>
  <c r="BY34" i="50"/>
  <c r="BX34" i="50"/>
  <c r="BW34" i="50"/>
  <c r="BV34" i="50"/>
  <c r="BU34" i="50"/>
  <c r="BT34" i="50"/>
  <c r="BS34" i="50"/>
  <c r="BR34" i="50"/>
  <c r="BQ34" i="50"/>
  <c r="BP34" i="50"/>
  <c r="BO34" i="50"/>
  <c r="BN34" i="50"/>
  <c r="BM34" i="50"/>
  <c r="BL34" i="50"/>
  <c r="BK34" i="50"/>
  <c r="BJ34" i="50"/>
  <c r="BI34" i="50"/>
  <c r="BH34" i="50"/>
  <c r="AZ34" i="50"/>
  <c r="AY34" i="50"/>
  <c r="AX34" i="50"/>
  <c r="CA33" i="50"/>
  <c r="BZ33" i="50"/>
  <c r="BY33" i="50"/>
  <c r="BX33" i="50"/>
  <c r="BW33" i="50"/>
  <c r="BV33" i="50"/>
  <c r="BU33" i="50"/>
  <c r="BT33" i="50"/>
  <c r="BS33" i="50"/>
  <c r="BR33" i="50"/>
  <c r="BQ33" i="50"/>
  <c r="BP33" i="50"/>
  <c r="BO33" i="50"/>
  <c r="BN33" i="50"/>
  <c r="BM33" i="50"/>
  <c r="BL33" i="50"/>
  <c r="BK33" i="50"/>
  <c r="BJ33" i="50"/>
  <c r="BI33" i="50"/>
  <c r="BH33" i="50"/>
  <c r="AZ33" i="50"/>
  <c r="AY33" i="50"/>
  <c r="AX33" i="50"/>
  <c r="CA32" i="50"/>
  <c r="BZ32" i="50"/>
  <c r="BY32" i="50"/>
  <c r="BX32" i="50"/>
  <c r="BW32" i="50"/>
  <c r="BV32" i="50"/>
  <c r="BU32" i="50"/>
  <c r="BT32" i="50"/>
  <c r="BS32" i="50"/>
  <c r="BR32" i="50"/>
  <c r="BQ32" i="50"/>
  <c r="BP32" i="50"/>
  <c r="BO32" i="50"/>
  <c r="BN32" i="50"/>
  <c r="BM32" i="50"/>
  <c r="BL32" i="50"/>
  <c r="BK32" i="50"/>
  <c r="BJ32" i="50"/>
  <c r="BI32" i="50"/>
  <c r="BH32" i="50"/>
  <c r="AZ32" i="50"/>
  <c r="AY32" i="50"/>
  <c r="AX32" i="50"/>
  <c r="CA31" i="50"/>
  <c r="BZ31" i="50"/>
  <c r="BY31" i="50"/>
  <c r="BX31" i="50"/>
  <c r="BW31" i="50"/>
  <c r="BV31" i="50"/>
  <c r="BU31" i="50"/>
  <c r="BT31" i="50"/>
  <c r="BS31" i="50"/>
  <c r="BR31" i="50"/>
  <c r="BQ31" i="50"/>
  <c r="BP31" i="50"/>
  <c r="BO31" i="50"/>
  <c r="BN31" i="50"/>
  <c r="BM31" i="50"/>
  <c r="BL31" i="50"/>
  <c r="BK31" i="50"/>
  <c r="BJ31" i="50"/>
  <c r="BI31" i="50"/>
  <c r="BH31" i="50"/>
  <c r="AZ31" i="50"/>
  <c r="AY31" i="50"/>
  <c r="AX31" i="50"/>
  <c r="CA30" i="50"/>
  <c r="BZ30" i="50"/>
  <c r="BY30" i="50"/>
  <c r="BX30" i="50"/>
  <c r="BW30" i="50"/>
  <c r="BV30" i="50"/>
  <c r="BU30" i="50"/>
  <c r="BT30" i="50"/>
  <c r="BS30" i="50"/>
  <c r="BR30" i="50"/>
  <c r="BQ30" i="50"/>
  <c r="BP30" i="50"/>
  <c r="BO30" i="50"/>
  <c r="BN30" i="50"/>
  <c r="BM30" i="50"/>
  <c r="BL30" i="50"/>
  <c r="BK30" i="50"/>
  <c r="BJ30" i="50"/>
  <c r="BI30" i="50"/>
  <c r="BH30" i="50"/>
  <c r="AZ30" i="50"/>
  <c r="AY30" i="50"/>
  <c r="AX30" i="50"/>
  <c r="CA29" i="50"/>
  <c r="BZ29" i="50"/>
  <c r="BY29" i="50"/>
  <c r="BX29" i="50"/>
  <c r="BW29" i="50"/>
  <c r="BV29" i="50"/>
  <c r="BU29" i="50"/>
  <c r="BT29" i="50"/>
  <c r="BS29" i="50"/>
  <c r="BR29" i="50"/>
  <c r="BQ29" i="50"/>
  <c r="BP29" i="50"/>
  <c r="BO29" i="50"/>
  <c r="BN29" i="50"/>
  <c r="BM29" i="50"/>
  <c r="BL29" i="50"/>
  <c r="BK29" i="50"/>
  <c r="BJ29" i="50"/>
  <c r="BI29" i="50"/>
  <c r="BH29" i="50"/>
  <c r="AZ29" i="50"/>
  <c r="AY29" i="50"/>
  <c r="AX29" i="50"/>
  <c r="CA28" i="50"/>
  <c r="BZ28" i="50"/>
  <c r="BY28" i="50"/>
  <c r="BX28" i="50"/>
  <c r="BW28" i="50"/>
  <c r="BV28" i="50"/>
  <c r="BU28" i="50"/>
  <c r="BT28" i="50"/>
  <c r="BS28" i="50"/>
  <c r="BR28" i="50"/>
  <c r="BQ28" i="50"/>
  <c r="BP28" i="50"/>
  <c r="BO28" i="50"/>
  <c r="BN28" i="50"/>
  <c r="BM28" i="50"/>
  <c r="BL28" i="50"/>
  <c r="BK28" i="50"/>
  <c r="BJ28" i="50"/>
  <c r="BI28" i="50"/>
  <c r="BH28" i="50"/>
  <c r="AZ28" i="50"/>
  <c r="AY28" i="50"/>
  <c r="AX28" i="50"/>
  <c r="CA27" i="50"/>
  <c r="BZ27" i="50"/>
  <c r="BY27" i="50"/>
  <c r="BX27" i="50"/>
  <c r="BW27" i="50"/>
  <c r="BV27" i="50"/>
  <c r="BU27" i="50"/>
  <c r="BT27" i="50"/>
  <c r="BS27" i="50"/>
  <c r="BR27" i="50"/>
  <c r="BQ27" i="50"/>
  <c r="BP27" i="50"/>
  <c r="BO27" i="50"/>
  <c r="BN27" i="50"/>
  <c r="BM27" i="50"/>
  <c r="BL27" i="50"/>
  <c r="BK27" i="50"/>
  <c r="BJ27" i="50"/>
  <c r="BI27" i="50"/>
  <c r="BH27" i="50"/>
  <c r="AZ27" i="50"/>
  <c r="AY27" i="50"/>
  <c r="AX27" i="50"/>
  <c r="CA26" i="50"/>
  <c r="BZ26" i="50"/>
  <c r="BY26" i="50"/>
  <c r="BX26" i="50"/>
  <c r="BW26" i="50"/>
  <c r="BV26" i="50"/>
  <c r="BU26" i="50"/>
  <c r="BT26" i="50"/>
  <c r="BS26" i="50"/>
  <c r="BR26" i="50"/>
  <c r="BQ26" i="50"/>
  <c r="BP26" i="50"/>
  <c r="BO26" i="50"/>
  <c r="BN26" i="50"/>
  <c r="BM26" i="50"/>
  <c r="BL26" i="50"/>
  <c r="BK26" i="50"/>
  <c r="BJ26" i="50"/>
  <c r="BI26" i="50"/>
  <c r="BH26" i="50"/>
  <c r="AZ26" i="50"/>
  <c r="AY26" i="50"/>
  <c r="AX26" i="50"/>
  <c r="CA25" i="50"/>
  <c r="BZ25" i="50"/>
  <c r="BY25" i="50"/>
  <c r="BX25" i="50"/>
  <c r="BW25" i="50"/>
  <c r="BV25" i="50"/>
  <c r="BU25" i="50"/>
  <c r="BT25" i="50"/>
  <c r="BS25" i="50"/>
  <c r="BR25" i="50"/>
  <c r="BQ25" i="50"/>
  <c r="BP25" i="50"/>
  <c r="BO25" i="50"/>
  <c r="BN25" i="50"/>
  <c r="BM25" i="50"/>
  <c r="BL25" i="50"/>
  <c r="BK25" i="50"/>
  <c r="BJ25" i="50"/>
  <c r="BI25" i="50"/>
  <c r="BH25" i="50"/>
  <c r="AZ25" i="50"/>
  <c r="AY25" i="50"/>
  <c r="AX25" i="50"/>
  <c r="CA24" i="50"/>
  <c r="BZ24" i="50"/>
  <c r="BY24" i="50"/>
  <c r="BX24" i="50"/>
  <c r="BW24" i="50"/>
  <c r="BV24" i="50"/>
  <c r="BU24" i="50"/>
  <c r="BT24" i="50"/>
  <c r="BS24" i="50"/>
  <c r="BR24" i="50"/>
  <c r="BQ24" i="50"/>
  <c r="BP24" i="50"/>
  <c r="BO24" i="50"/>
  <c r="BN24" i="50"/>
  <c r="BM24" i="50"/>
  <c r="BL24" i="50"/>
  <c r="BK24" i="50"/>
  <c r="BJ24" i="50"/>
  <c r="BI24" i="50"/>
  <c r="BH24" i="50"/>
  <c r="AZ24" i="50"/>
  <c r="AY24" i="50"/>
  <c r="AX24" i="50"/>
  <c r="CA23" i="50"/>
  <c r="BZ23" i="50"/>
  <c r="BY23" i="50"/>
  <c r="BX23" i="50"/>
  <c r="BW23" i="50"/>
  <c r="BV23" i="50"/>
  <c r="BU23" i="50"/>
  <c r="BT23" i="50"/>
  <c r="BS23" i="50"/>
  <c r="BR23" i="50"/>
  <c r="BQ23" i="50"/>
  <c r="BP23" i="50"/>
  <c r="BO23" i="50"/>
  <c r="BN23" i="50"/>
  <c r="BM23" i="50"/>
  <c r="BL23" i="50"/>
  <c r="BK23" i="50"/>
  <c r="BJ23" i="50"/>
  <c r="BI23" i="50"/>
  <c r="BH23" i="50"/>
  <c r="AZ23" i="50"/>
  <c r="AY23" i="50"/>
  <c r="AX23" i="50"/>
  <c r="CA22" i="50"/>
  <c r="BZ22" i="50"/>
  <c r="BY22" i="50"/>
  <c r="BX22" i="50"/>
  <c r="BW22" i="50"/>
  <c r="BV22" i="50"/>
  <c r="BU22" i="50"/>
  <c r="BT22" i="50"/>
  <c r="BS22" i="50"/>
  <c r="BR22" i="50"/>
  <c r="BQ22" i="50"/>
  <c r="BP22" i="50"/>
  <c r="BO22" i="50"/>
  <c r="BN22" i="50"/>
  <c r="BM22" i="50"/>
  <c r="BL22" i="50"/>
  <c r="BK22" i="50"/>
  <c r="BJ22" i="50"/>
  <c r="BI22" i="50"/>
  <c r="BH22" i="50"/>
  <c r="AZ22" i="50"/>
  <c r="AY22" i="50"/>
  <c r="AX22" i="50"/>
  <c r="CA21" i="50"/>
  <c r="BZ21" i="50"/>
  <c r="BY21" i="50"/>
  <c r="BX21" i="50"/>
  <c r="BW21" i="50"/>
  <c r="BV21" i="50"/>
  <c r="BU21" i="50"/>
  <c r="BT21" i="50"/>
  <c r="BS21" i="50"/>
  <c r="BR21" i="50"/>
  <c r="BQ21" i="50"/>
  <c r="BP21" i="50"/>
  <c r="BO21" i="50"/>
  <c r="BN21" i="50"/>
  <c r="BM21" i="50"/>
  <c r="BL21" i="50"/>
  <c r="BK21" i="50"/>
  <c r="BJ21" i="50"/>
  <c r="BI21" i="50"/>
  <c r="BH21" i="50"/>
  <c r="AZ21" i="50"/>
  <c r="AY21" i="50"/>
  <c r="AX21" i="50"/>
  <c r="CA20" i="50"/>
  <c r="BZ20" i="50"/>
  <c r="BY20" i="50"/>
  <c r="BX20" i="50"/>
  <c r="BW20" i="50"/>
  <c r="BV20" i="50"/>
  <c r="BU20" i="50"/>
  <c r="BT20" i="50"/>
  <c r="BS20" i="50"/>
  <c r="BR20" i="50"/>
  <c r="BQ20" i="50"/>
  <c r="BP20" i="50"/>
  <c r="BO20" i="50"/>
  <c r="BN20" i="50"/>
  <c r="BM20" i="50"/>
  <c r="BL20" i="50"/>
  <c r="BK20" i="50"/>
  <c r="BJ20" i="50"/>
  <c r="BI20" i="50"/>
  <c r="BH20" i="50"/>
  <c r="AZ20" i="50"/>
  <c r="AY20" i="50"/>
  <c r="AX20" i="50"/>
  <c r="CA19" i="50"/>
  <c r="BZ19" i="50"/>
  <c r="BY19" i="50"/>
  <c r="BX19" i="50"/>
  <c r="BW19" i="50"/>
  <c r="BV19" i="50"/>
  <c r="BU19" i="50"/>
  <c r="BT19" i="50"/>
  <c r="BS19" i="50"/>
  <c r="BR19" i="50"/>
  <c r="BQ19" i="50"/>
  <c r="BP19" i="50"/>
  <c r="BO19" i="50"/>
  <c r="BN19" i="50"/>
  <c r="BM19" i="50"/>
  <c r="BL19" i="50"/>
  <c r="BK19" i="50"/>
  <c r="BJ19" i="50"/>
  <c r="BI19" i="50"/>
  <c r="BH19" i="50"/>
  <c r="AZ19" i="50"/>
  <c r="AY19" i="50"/>
  <c r="AX19" i="50"/>
  <c r="CA18" i="50"/>
  <c r="BZ18" i="50"/>
  <c r="BY18" i="50"/>
  <c r="BX18" i="50"/>
  <c r="BW18" i="50"/>
  <c r="BV18" i="50"/>
  <c r="BU18" i="50"/>
  <c r="BT18" i="50"/>
  <c r="BS18" i="50"/>
  <c r="BR18" i="50"/>
  <c r="BQ18" i="50"/>
  <c r="BP18" i="50"/>
  <c r="BO18" i="50"/>
  <c r="BN18" i="50"/>
  <c r="BM18" i="50"/>
  <c r="BL18" i="50"/>
  <c r="BK18" i="50"/>
  <c r="BJ18" i="50"/>
  <c r="BI18" i="50"/>
  <c r="BH18" i="50"/>
  <c r="AZ18" i="50"/>
  <c r="AY18" i="50"/>
  <c r="AX18" i="50"/>
  <c r="CA17" i="50"/>
  <c r="BZ17" i="50"/>
  <c r="BY17" i="50"/>
  <c r="BX17" i="50"/>
  <c r="BW17" i="50"/>
  <c r="BV17" i="50"/>
  <c r="BU17" i="50"/>
  <c r="BT17" i="50"/>
  <c r="BS17" i="50"/>
  <c r="BR17" i="50"/>
  <c r="BQ17" i="50"/>
  <c r="BP17" i="50"/>
  <c r="BO17" i="50"/>
  <c r="BN17" i="50"/>
  <c r="BM17" i="50"/>
  <c r="BL17" i="50"/>
  <c r="BK17" i="50"/>
  <c r="BJ17" i="50"/>
  <c r="BI17" i="50"/>
  <c r="BH17" i="50"/>
  <c r="AZ17" i="50"/>
  <c r="AY17" i="50"/>
  <c r="AX17" i="50"/>
  <c r="CA16" i="50"/>
  <c r="BZ16" i="50"/>
  <c r="BY16" i="50"/>
  <c r="BX16" i="50"/>
  <c r="BW16" i="50"/>
  <c r="BV16" i="50"/>
  <c r="BU16" i="50"/>
  <c r="BT16" i="50"/>
  <c r="BS16" i="50"/>
  <c r="BR16" i="50"/>
  <c r="BQ16" i="50"/>
  <c r="BP16" i="50"/>
  <c r="BO16" i="50"/>
  <c r="BN16" i="50"/>
  <c r="BM16" i="50"/>
  <c r="BL16" i="50"/>
  <c r="BK16" i="50"/>
  <c r="BJ16" i="50"/>
  <c r="BI16" i="50"/>
  <c r="BH16" i="50"/>
  <c r="AZ16" i="50"/>
  <c r="AY16" i="50"/>
  <c r="AX16" i="50"/>
  <c r="CA15" i="50"/>
  <c r="BZ15" i="50"/>
  <c r="BY15" i="50"/>
  <c r="BX15" i="50"/>
  <c r="BW15" i="50"/>
  <c r="BV15" i="50"/>
  <c r="BU15" i="50"/>
  <c r="BT15" i="50"/>
  <c r="BS15" i="50"/>
  <c r="BR15" i="50"/>
  <c r="BQ15" i="50"/>
  <c r="BP15" i="50"/>
  <c r="BO15" i="50"/>
  <c r="BN15" i="50"/>
  <c r="BM15" i="50"/>
  <c r="BL15" i="50"/>
  <c r="BK15" i="50"/>
  <c r="BJ15" i="50"/>
  <c r="BI15" i="50"/>
  <c r="BH15" i="50"/>
  <c r="AZ15" i="50"/>
  <c r="AY15" i="50"/>
  <c r="AX15" i="50"/>
  <c r="CA14" i="50"/>
  <c r="BZ14" i="50"/>
  <c r="BY14" i="50"/>
  <c r="BX14" i="50"/>
  <c r="BW14" i="50"/>
  <c r="BV14" i="50"/>
  <c r="BU14" i="50"/>
  <c r="BT14" i="50"/>
  <c r="BS14" i="50"/>
  <c r="BQ14" i="50"/>
  <c r="BP14" i="50"/>
  <c r="BO14" i="50"/>
  <c r="BN14" i="50"/>
  <c r="BM14" i="50"/>
  <c r="BL14" i="50"/>
  <c r="BK14" i="50"/>
  <c r="BJ14" i="50"/>
  <c r="BI14" i="50"/>
  <c r="AZ14" i="50"/>
  <c r="AY14" i="50"/>
  <c r="AX14" i="50"/>
  <c r="AW14" i="50"/>
  <c r="AV14" i="50"/>
  <c r="AU14" i="50"/>
  <c r="AT14" i="50"/>
  <c r="AS14" i="50"/>
  <c r="AR14" i="50"/>
  <c r="AP14" i="50"/>
  <c r="AO14" i="50"/>
  <c r="AN14" i="50"/>
  <c r="AM14" i="50"/>
  <c r="AL14" i="50"/>
  <c r="AK14" i="50"/>
  <c r="AJ14" i="50"/>
  <c r="AI14" i="50"/>
  <c r="AH14" i="50"/>
  <c r="AF14" i="50"/>
  <c r="AE14" i="50"/>
  <c r="CA13" i="50"/>
  <c r="BZ13" i="50"/>
  <c r="BY13" i="50"/>
  <c r="BX13" i="50"/>
  <c r="BW13" i="50"/>
  <c r="BV13" i="50"/>
  <c r="BU13" i="50"/>
  <c r="BT13" i="50"/>
  <c r="BS13" i="50"/>
  <c r="BQ13" i="50"/>
  <c r="BP13" i="50"/>
  <c r="BO13" i="50"/>
  <c r="BN13" i="50"/>
  <c r="BM13" i="50"/>
  <c r="BL13" i="50"/>
  <c r="BK13" i="50"/>
  <c r="BJ13" i="50"/>
  <c r="BI13" i="50"/>
  <c r="AZ13" i="50"/>
  <c r="AY13" i="50"/>
  <c r="AX13" i="50"/>
  <c r="AW13" i="50"/>
  <c r="AV13" i="50"/>
  <c r="AU13" i="50"/>
  <c r="AT13" i="50"/>
  <c r="AS13" i="50"/>
  <c r="AR13" i="50"/>
  <c r="AP13" i="50"/>
  <c r="AO13" i="50"/>
  <c r="AN13" i="50"/>
  <c r="AM13" i="50"/>
  <c r="AL13" i="50"/>
  <c r="AK13" i="50"/>
  <c r="AJ13" i="50"/>
  <c r="AI13" i="50"/>
  <c r="AH13" i="50"/>
  <c r="AF13" i="50"/>
  <c r="AE13" i="50"/>
  <c r="CA12" i="50"/>
  <c r="BZ12" i="50"/>
  <c r="BY12" i="50"/>
  <c r="BX12" i="50"/>
  <c r="BW12" i="50"/>
  <c r="BV12" i="50"/>
  <c r="BU12" i="50"/>
  <c r="BT12" i="50"/>
  <c r="BS12" i="50"/>
  <c r="BQ12" i="50"/>
  <c r="BP12" i="50"/>
  <c r="BO12" i="50"/>
  <c r="BN12" i="50"/>
  <c r="BM12" i="50"/>
  <c r="BL12" i="50"/>
  <c r="BK12" i="50"/>
  <c r="BJ12" i="50"/>
  <c r="BI12" i="50"/>
  <c r="AZ12" i="50"/>
  <c r="AY12" i="50"/>
  <c r="AX12" i="50"/>
  <c r="AW12" i="50"/>
  <c r="AV12" i="50"/>
  <c r="AU12" i="50"/>
  <c r="AT12" i="50"/>
  <c r="AS12" i="50"/>
  <c r="AR12" i="50"/>
  <c r="AP12" i="50"/>
  <c r="AO12" i="50"/>
  <c r="AN12" i="50"/>
  <c r="AM12" i="50"/>
  <c r="AL12" i="50"/>
  <c r="AK12" i="50"/>
  <c r="AJ12" i="50"/>
  <c r="AI12" i="50"/>
  <c r="AH12" i="50"/>
  <c r="AF12" i="50"/>
  <c r="AE12" i="50"/>
  <c r="BA12" i="50" s="1"/>
  <c r="CA11" i="50"/>
  <c r="BZ11" i="50"/>
  <c r="BY11" i="50"/>
  <c r="BX11" i="50"/>
  <c r="BW11" i="50"/>
  <c r="BV11" i="50"/>
  <c r="BU11" i="50"/>
  <c r="BT11" i="50"/>
  <c r="BS11" i="50"/>
  <c r="BQ11" i="50"/>
  <c r="BP11" i="50"/>
  <c r="BO11" i="50"/>
  <c r="BN11" i="50"/>
  <c r="BM11" i="50"/>
  <c r="BL11" i="50"/>
  <c r="BK11" i="50"/>
  <c r="BJ11" i="50"/>
  <c r="BI11" i="50"/>
  <c r="AZ11" i="50"/>
  <c r="AY11" i="50"/>
  <c r="AX11" i="50"/>
  <c r="AW11" i="50"/>
  <c r="AV11" i="50"/>
  <c r="AU11" i="50"/>
  <c r="AT11" i="50"/>
  <c r="AS11" i="50"/>
  <c r="AR11" i="50"/>
  <c r="AP11" i="50"/>
  <c r="AO11" i="50"/>
  <c r="AN11" i="50"/>
  <c r="AM11" i="50"/>
  <c r="AL11" i="50"/>
  <c r="AK11" i="50"/>
  <c r="AJ11" i="50"/>
  <c r="AI11" i="50"/>
  <c r="AH11" i="50"/>
  <c r="AF11" i="50"/>
  <c r="AE11" i="50"/>
  <c r="CA10" i="50"/>
  <c r="BZ10" i="50"/>
  <c r="BY10" i="50"/>
  <c r="BX10" i="50"/>
  <c r="BW10" i="50"/>
  <c r="BV10" i="50"/>
  <c r="BU10" i="50"/>
  <c r="BT10" i="50"/>
  <c r="BM10" i="50"/>
  <c r="BL10" i="50"/>
  <c r="BK10" i="50"/>
  <c r="BJ10" i="50"/>
  <c r="BI10" i="50"/>
  <c r="AZ10" i="50"/>
  <c r="AY10" i="50"/>
  <c r="AX10" i="50"/>
  <c r="AW10" i="50"/>
  <c r="AV10" i="50"/>
  <c r="AU10" i="50"/>
  <c r="AT10" i="50"/>
  <c r="AS10" i="50"/>
  <c r="AL10" i="50"/>
  <c r="AK10" i="50"/>
  <c r="AJ10" i="50"/>
  <c r="AI10" i="50"/>
  <c r="AH10" i="50"/>
  <c r="AF10" i="50"/>
  <c r="AE10" i="50"/>
  <c r="CA9" i="50"/>
  <c r="BZ9" i="50"/>
  <c r="BY9" i="50"/>
  <c r="BX9" i="50"/>
  <c r="BW9" i="50"/>
  <c r="BV9" i="50"/>
  <c r="BU9" i="50"/>
  <c r="BT9" i="50"/>
  <c r="BN9" i="50"/>
  <c r="BM9" i="50"/>
  <c r="BL9" i="50"/>
  <c r="BK9" i="50"/>
  <c r="BJ9" i="50"/>
  <c r="BI9" i="50"/>
  <c r="BH9" i="50"/>
  <c r="AZ9" i="50"/>
  <c r="AY9" i="50"/>
  <c r="AX9" i="50"/>
  <c r="AW9" i="50"/>
  <c r="AV9" i="50"/>
  <c r="AU9" i="50"/>
  <c r="AT9" i="50"/>
  <c r="AS9" i="50"/>
  <c r="AM9" i="50"/>
  <c r="AL9" i="50"/>
  <c r="AK9" i="50"/>
  <c r="AJ9" i="50"/>
  <c r="AI9" i="50"/>
  <c r="AH9" i="50"/>
  <c r="AG9" i="50"/>
  <c r="AF9" i="50"/>
  <c r="AE9" i="50"/>
  <c r="CA8" i="50"/>
  <c r="BZ8" i="50"/>
  <c r="BY8" i="50"/>
  <c r="BX8" i="50"/>
  <c r="BW8" i="50"/>
  <c r="BV8" i="50"/>
  <c r="BU8" i="50"/>
  <c r="BT8" i="50"/>
  <c r="AZ8" i="50"/>
  <c r="AY8" i="50"/>
  <c r="AX8" i="50"/>
  <c r="AW8" i="50"/>
  <c r="AV8" i="50"/>
  <c r="AU8" i="50"/>
  <c r="AT8" i="50"/>
  <c r="AS8" i="50"/>
  <c r="AF8" i="50"/>
  <c r="AE8" i="50"/>
  <c r="CA7" i="50"/>
  <c r="BZ7" i="50"/>
  <c r="BY7" i="50"/>
  <c r="BX7" i="50"/>
  <c r="BW7" i="50"/>
  <c r="BV7" i="50"/>
  <c r="BU7" i="50"/>
  <c r="BT7" i="50"/>
  <c r="AZ7" i="50"/>
  <c r="AY7" i="50"/>
  <c r="AX7" i="50"/>
  <c r="AW7" i="50"/>
  <c r="AV7" i="50"/>
  <c r="AU7" i="50"/>
  <c r="AT7" i="50"/>
  <c r="AS7" i="50"/>
  <c r="AF7" i="50"/>
  <c r="AE7" i="50"/>
  <c r="CA6" i="50"/>
  <c r="BZ6" i="50"/>
  <c r="BY6" i="50"/>
  <c r="BX6" i="50"/>
  <c r="BW6" i="50"/>
  <c r="BV6" i="50"/>
  <c r="BU6" i="50"/>
  <c r="BT6" i="50"/>
  <c r="AZ6" i="50"/>
  <c r="AY6" i="50"/>
  <c r="AX6" i="50"/>
  <c r="AW6" i="50"/>
  <c r="AV6" i="50"/>
  <c r="AU6" i="50"/>
  <c r="AT6" i="50"/>
  <c r="AS6" i="50"/>
  <c r="AF6" i="50"/>
  <c r="AE6" i="50"/>
  <c r="BA6" i="50" s="1"/>
  <c r="CA5" i="50"/>
  <c r="BZ5" i="50"/>
  <c r="BY5" i="50"/>
  <c r="BX5" i="50"/>
  <c r="BW5" i="50"/>
  <c r="BV5" i="50"/>
  <c r="BU5" i="50"/>
  <c r="BT5" i="50"/>
  <c r="AZ5" i="50"/>
  <c r="AY5" i="50"/>
  <c r="AX5" i="50"/>
  <c r="AW5" i="50"/>
  <c r="AV5" i="50"/>
  <c r="AU5" i="50"/>
  <c r="AT5" i="50"/>
  <c r="AS5" i="50"/>
  <c r="AF5" i="50"/>
  <c r="AE5" i="50"/>
  <c r="AF4" i="50"/>
  <c r="AE3" i="50"/>
  <c r="AD11" i="50" s="1"/>
  <c r="AD3" i="50"/>
  <c r="AC3" i="50" s="1"/>
  <c r="CA38" i="49"/>
  <c r="BZ38" i="49"/>
  <c r="BY38" i="49"/>
  <c r="BX38" i="49"/>
  <c r="BW38" i="49"/>
  <c r="BV38" i="49"/>
  <c r="BU38" i="49"/>
  <c r="BT38" i="49"/>
  <c r="BS38" i="49"/>
  <c r="BR38" i="49"/>
  <c r="BQ38" i="49"/>
  <c r="BP38" i="49"/>
  <c r="BO38" i="49"/>
  <c r="BN38" i="49"/>
  <c r="BM38" i="49"/>
  <c r="BL38" i="49"/>
  <c r="BK38" i="49"/>
  <c r="BJ38" i="49"/>
  <c r="BI38" i="49"/>
  <c r="BH38" i="49"/>
  <c r="AZ38" i="49"/>
  <c r="AY38" i="49"/>
  <c r="AX38" i="49"/>
  <c r="CA37" i="49"/>
  <c r="BZ37" i="49"/>
  <c r="BY37" i="49"/>
  <c r="BX37" i="49"/>
  <c r="BW37" i="49"/>
  <c r="BV37" i="49"/>
  <c r="BU37" i="49"/>
  <c r="BT37" i="49"/>
  <c r="BS37" i="49"/>
  <c r="BR37" i="49"/>
  <c r="BQ37" i="49"/>
  <c r="BP37" i="49"/>
  <c r="BO37" i="49"/>
  <c r="BN37" i="49"/>
  <c r="BM37" i="49"/>
  <c r="BL37" i="49"/>
  <c r="BK37" i="49"/>
  <c r="BJ37" i="49"/>
  <c r="BI37" i="49"/>
  <c r="BH37" i="49"/>
  <c r="AZ37" i="49"/>
  <c r="AY37" i="49"/>
  <c r="AX37" i="49"/>
  <c r="CA36" i="49"/>
  <c r="BZ36" i="49"/>
  <c r="BY36" i="49"/>
  <c r="BX36" i="49"/>
  <c r="BW36" i="49"/>
  <c r="BV36" i="49"/>
  <c r="BU36" i="49"/>
  <c r="BT36" i="49"/>
  <c r="BS36" i="49"/>
  <c r="BR36" i="49"/>
  <c r="BQ36" i="49"/>
  <c r="BP36" i="49"/>
  <c r="BO36" i="49"/>
  <c r="BN36" i="49"/>
  <c r="BM36" i="49"/>
  <c r="BL36" i="49"/>
  <c r="BK36" i="49"/>
  <c r="BJ36" i="49"/>
  <c r="BI36" i="49"/>
  <c r="BH36" i="49"/>
  <c r="AZ36" i="49"/>
  <c r="AY36" i="49"/>
  <c r="AX36" i="49"/>
  <c r="CA35" i="49"/>
  <c r="BZ35" i="49"/>
  <c r="BY35" i="49"/>
  <c r="BX35" i="49"/>
  <c r="BW35" i="49"/>
  <c r="BV35" i="49"/>
  <c r="BU35" i="49"/>
  <c r="BT35" i="49"/>
  <c r="BS35" i="49"/>
  <c r="BR35" i="49"/>
  <c r="BQ35" i="49"/>
  <c r="BP35" i="49"/>
  <c r="BO35" i="49"/>
  <c r="BN35" i="49"/>
  <c r="BM35" i="49"/>
  <c r="BL35" i="49"/>
  <c r="BK35" i="49"/>
  <c r="BJ35" i="49"/>
  <c r="BI35" i="49"/>
  <c r="BH35" i="49"/>
  <c r="AZ35" i="49"/>
  <c r="AY35" i="49"/>
  <c r="AX35" i="49"/>
  <c r="CA34" i="49"/>
  <c r="BZ34" i="49"/>
  <c r="BY34" i="49"/>
  <c r="BX34" i="49"/>
  <c r="BW34" i="49"/>
  <c r="BV34" i="49"/>
  <c r="BU34" i="49"/>
  <c r="BT34" i="49"/>
  <c r="BS34" i="49"/>
  <c r="BR34" i="49"/>
  <c r="BQ34" i="49"/>
  <c r="BP34" i="49"/>
  <c r="BO34" i="49"/>
  <c r="BN34" i="49"/>
  <c r="BM34" i="49"/>
  <c r="BL34" i="49"/>
  <c r="BK34" i="49"/>
  <c r="BJ34" i="49"/>
  <c r="BI34" i="49"/>
  <c r="BH34" i="49"/>
  <c r="AZ34" i="49"/>
  <c r="AY34" i="49"/>
  <c r="AX34" i="49"/>
  <c r="CA33" i="49"/>
  <c r="BZ33" i="49"/>
  <c r="BY33" i="49"/>
  <c r="BX33" i="49"/>
  <c r="BW33" i="49"/>
  <c r="BV33" i="49"/>
  <c r="BU33" i="49"/>
  <c r="BT33" i="49"/>
  <c r="BS33" i="49"/>
  <c r="BR33" i="49"/>
  <c r="BQ33" i="49"/>
  <c r="BP33" i="49"/>
  <c r="BO33" i="49"/>
  <c r="BN33" i="49"/>
  <c r="BM33" i="49"/>
  <c r="BL33" i="49"/>
  <c r="BK33" i="49"/>
  <c r="BJ33" i="49"/>
  <c r="BI33" i="49"/>
  <c r="BH33" i="49"/>
  <c r="AZ33" i="49"/>
  <c r="AY33" i="49"/>
  <c r="AX33" i="49"/>
  <c r="CA32" i="49"/>
  <c r="BZ32" i="49"/>
  <c r="BY32" i="49"/>
  <c r="BX32" i="49"/>
  <c r="BW32" i="49"/>
  <c r="BV32" i="49"/>
  <c r="BU32" i="49"/>
  <c r="BT32" i="49"/>
  <c r="BS32" i="49"/>
  <c r="BR32" i="49"/>
  <c r="BQ32" i="49"/>
  <c r="BP32" i="49"/>
  <c r="BO32" i="49"/>
  <c r="BN32" i="49"/>
  <c r="BM32" i="49"/>
  <c r="BL32" i="49"/>
  <c r="BK32" i="49"/>
  <c r="BJ32" i="49"/>
  <c r="BI32" i="49"/>
  <c r="BH32" i="49"/>
  <c r="AZ32" i="49"/>
  <c r="AY32" i="49"/>
  <c r="AX32" i="49"/>
  <c r="CA31" i="49"/>
  <c r="BZ31" i="49"/>
  <c r="BY31" i="49"/>
  <c r="BX31" i="49"/>
  <c r="BW31" i="49"/>
  <c r="BV31" i="49"/>
  <c r="BU31" i="49"/>
  <c r="BT31" i="49"/>
  <c r="BS31" i="49"/>
  <c r="BR31" i="49"/>
  <c r="BQ31" i="49"/>
  <c r="BP31" i="49"/>
  <c r="BO31" i="49"/>
  <c r="BN31" i="49"/>
  <c r="BM31" i="49"/>
  <c r="BL31" i="49"/>
  <c r="BK31" i="49"/>
  <c r="BJ31" i="49"/>
  <c r="BI31" i="49"/>
  <c r="BH31" i="49"/>
  <c r="AZ31" i="49"/>
  <c r="AY31" i="49"/>
  <c r="AX31" i="49"/>
  <c r="CA30" i="49"/>
  <c r="BZ30" i="49"/>
  <c r="BY30" i="49"/>
  <c r="BX30" i="49"/>
  <c r="BW30" i="49"/>
  <c r="BV30" i="49"/>
  <c r="BU30" i="49"/>
  <c r="BT30" i="49"/>
  <c r="BS30" i="49"/>
  <c r="BR30" i="49"/>
  <c r="BQ30" i="49"/>
  <c r="BP30" i="49"/>
  <c r="BO30" i="49"/>
  <c r="BN30" i="49"/>
  <c r="BM30" i="49"/>
  <c r="BL30" i="49"/>
  <c r="BK30" i="49"/>
  <c r="BJ30" i="49"/>
  <c r="BI30" i="49"/>
  <c r="BH30" i="49"/>
  <c r="AZ30" i="49"/>
  <c r="AY30" i="49"/>
  <c r="AX30" i="49"/>
  <c r="CA29" i="49"/>
  <c r="BZ29" i="49"/>
  <c r="BY29" i="49"/>
  <c r="BX29" i="49"/>
  <c r="BW29" i="49"/>
  <c r="BV29" i="49"/>
  <c r="BU29" i="49"/>
  <c r="BT29" i="49"/>
  <c r="BS29" i="49"/>
  <c r="BR29" i="49"/>
  <c r="BQ29" i="49"/>
  <c r="BP29" i="49"/>
  <c r="BO29" i="49"/>
  <c r="BN29" i="49"/>
  <c r="BM29" i="49"/>
  <c r="BL29" i="49"/>
  <c r="BK29" i="49"/>
  <c r="BJ29" i="49"/>
  <c r="BI29" i="49"/>
  <c r="BH29" i="49"/>
  <c r="AZ29" i="49"/>
  <c r="AY29" i="49"/>
  <c r="AX29" i="49"/>
  <c r="CA28" i="49"/>
  <c r="BZ28" i="49"/>
  <c r="BY28" i="49"/>
  <c r="BX28" i="49"/>
  <c r="BW28" i="49"/>
  <c r="BV28" i="49"/>
  <c r="BU28" i="49"/>
  <c r="BT28" i="49"/>
  <c r="BS28" i="49"/>
  <c r="BR28" i="49"/>
  <c r="BQ28" i="49"/>
  <c r="BP28" i="49"/>
  <c r="BO28" i="49"/>
  <c r="BN28" i="49"/>
  <c r="BM28" i="49"/>
  <c r="BL28" i="49"/>
  <c r="BK28" i="49"/>
  <c r="BJ28" i="49"/>
  <c r="BI28" i="49"/>
  <c r="BH28" i="49"/>
  <c r="AZ28" i="49"/>
  <c r="AY28" i="49"/>
  <c r="AX28" i="49"/>
  <c r="CA27" i="49"/>
  <c r="BZ27" i="49"/>
  <c r="BY27" i="49"/>
  <c r="BX27" i="49"/>
  <c r="BW27" i="49"/>
  <c r="BV27" i="49"/>
  <c r="BU27" i="49"/>
  <c r="BT27" i="49"/>
  <c r="BS27" i="49"/>
  <c r="BR27" i="49"/>
  <c r="BQ27" i="49"/>
  <c r="BP27" i="49"/>
  <c r="BO27" i="49"/>
  <c r="BN27" i="49"/>
  <c r="BM27" i="49"/>
  <c r="BL27" i="49"/>
  <c r="BK27" i="49"/>
  <c r="BJ27" i="49"/>
  <c r="BI27" i="49"/>
  <c r="BH27" i="49"/>
  <c r="AZ27" i="49"/>
  <c r="AY27" i="49"/>
  <c r="AX27" i="49"/>
  <c r="CA26" i="49"/>
  <c r="BZ26" i="49"/>
  <c r="BY26" i="49"/>
  <c r="BX26" i="49"/>
  <c r="BW26" i="49"/>
  <c r="BV26" i="49"/>
  <c r="BU26" i="49"/>
  <c r="BT26" i="49"/>
  <c r="BS26" i="49"/>
  <c r="BR26" i="49"/>
  <c r="BQ26" i="49"/>
  <c r="BP26" i="49"/>
  <c r="BO26" i="49"/>
  <c r="BN26" i="49"/>
  <c r="BM26" i="49"/>
  <c r="BL26" i="49"/>
  <c r="BK26" i="49"/>
  <c r="BJ26" i="49"/>
  <c r="BI26" i="49"/>
  <c r="BH26" i="49"/>
  <c r="AZ26" i="49"/>
  <c r="AY26" i="49"/>
  <c r="AX26" i="49"/>
  <c r="CA25" i="49"/>
  <c r="BZ25" i="49"/>
  <c r="BY25" i="49"/>
  <c r="BX25" i="49"/>
  <c r="BW25" i="49"/>
  <c r="BV25" i="49"/>
  <c r="BU25" i="49"/>
  <c r="BT25" i="49"/>
  <c r="BS25" i="49"/>
  <c r="BR25" i="49"/>
  <c r="BQ25" i="49"/>
  <c r="BP25" i="49"/>
  <c r="BO25" i="49"/>
  <c r="BN25" i="49"/>
  <c r="BM25" i="49"/>
  <c r="BL25" i="49"/>
  <c r="BK25" i="49"/>
  <c r="BJ25" i="49"/>
  <c r="BI25" i="49"/>
  <c r="BH25" i="49"/>
  <c r="AZ25" i="49"/>
  <c r="AY25" i="49"/>
  <c r="AX25" i="49"/>
  <c r="CA24" i="49"/>
  <c r="BZ24" i="49"/>
  <c r="BY24" i="49"/>
  <c r="BX24" i="49"/>
  <c r="BW24" i="49"/>
  <c r="BV24" i="49"/>
  <c r="BU24" i="49"/>
  <c r="BT24" i="49"/>
  <c r="BS24" i="49"/>
  <c r="BR24" i="49"/>
  <c r="BQ24" i="49"/>
  <c r="BP24" i="49"/>
  <c r="BO24" i="49"/>
  <c r="BN24" i="49"/>
  <c r="BM24" i="49"/>
  <c r="BL24" i="49"/>
  <c r="BK24" i="49"/>
  <c r="BJ24" i="49"/>
  <c r="BI24" i="49"/>
  <c r="BH24" i="49"/>
  <c r="AZ24" i="49"/>
  <c r="AY24" i="49"/>
  <c r="AX24" i="49"/>
  <c r="CA23" i="49"/>
  <c r="BZ23" i="49"/>
  <c r="BY23" i="49"/>
  <c r="BX23" i="49"/>
  <c r="BW23" i="49"/>
  <c r="BV23" i="49"/>
  <c r="BU23" i="49"/>
  <c r="BT23" i="49"/>
  <c r="BS23" i="49"/>
  <c r="BR23" i="49"/>
  <c r="BQ23" i="49"/>
  <c r="BP23" i="49"/>
  <c r="BO23" i="49"/>
  <c r="BN23" i="49"/>
  <c r="BM23" i="49"/>
  <c r="BL23" i="49"/>
  <c r="BK23" i="49"/>
  <c r="BJ23" i="49"/>
  <c r="BI23" i="49"/>
  <c r="BH23" i="49"/>
  <c r="AZ23" i="49"/>
  <c r="AY23" i="49"/>
  <c r="AX23" i="49"/>
  <c r="CA22" i="49"/>
  <c r="BZ22" i="49"/>
  <c r="BY22" i="49"/>
  <c r="BX22" i="49"/>
  <c r="BW22" i="49"/>
  <c r="BV22" i="49"/>
  <c r="BU22" i="49"/>
  <c r="BT22" i="49"/>
  <c r="BS22" i="49"/>
  <c r="BR22" i="49"/>
  <c r="BQ22" i="49"/>
  <c r="BP22" i="49"/>
  <c r="BO22" i="49"/>
  <c r="BN22" i="49"/>
  <c r="BM22" i="49"/>
  <c r="BL22" i="49"/>
  <c r="BK22" i="49"/>
  <c r="BJ22" i="49"/>
  <c r="BI22" i="49"/>
  <c r="BH22" i="49"/>
  <c r="AZ22" i="49"/>
  <c r="AY22" i="49"/>
  <c r="AX22" i="49"/>
  <c r="CA21" i="49"/>
  <c r="BZ21" i="49"/>
  <c r="BY21" i="49"/>
  <c r="BX21" i="49"/>
  <c r="BW21" i="49"/>
  <c r="BV21" i="49"/>
  <c r="BU21" i="49"/>
  <c r="BT21" i="49"/>
  <c r="BS21" i="49"/>
  <c r="BR21" i="49"/>
  <c r="BQ21" i="49"/>
  <c r="BP21" i="49"/>
  <c r="BO21" i="49"/>
  <c r="BN21" i="49"/>
  <c r="BM21" i="49"/>
  <c r="BL21" i="49"/>
  <c r="BK21" i="49"/>
  <c r="BJ21" i="49"/>
  <c r="BI21" i="49"/>
  <c r="BH21" i="49"/>
  <c r="AZ21" i="49"/>
  <c r="AY21" i="49"/>
  <c r="AX21" i="49"/>
  <c r="CA20" i="49"/>
  <c r="BZ20" i="49"/>
  <c r="BY20" i="49"/>
  <c r="BX20" i="49"/>
  <c r="BW20" i="49"/>
  <c r="BV20" i="49"/>
  <c r="BU20" i="49"/>
  <c r="BT20" i="49"/>
  <c r="BS20" i="49"/>
  <c r="BR20" i="49"/>
  <c r="BQ20" i="49"/>
  <c r="BP20" i="49"/>
  <c r="BO20" i="49"/>
  <c r="BN20" i="49"/>
  <c r="BM20" i="49"/>
  <c r="BL20" i="49"/>
  <c r="BK20" i="49"/>
  <c r="BJ20" i="49"/>
  <c r="BI20" i="49"/>
  <c r="BH20" i="49"/>
  <c r="AZ20" i="49"/>
  <c r="AY20" i="49"/>
  <c r="AX20" i="49"/>
  <c r="CA19" i="49"/>
  <c r="BZ19" i="49"/>
  <c r="BY19" i="49"/>
  <c r="BX19" i="49"/>
  <c r="BW19" i="49"/>
  <c r="BV19" i="49"/>
  <c r="BU19" i="49"/>
  <c r="BT19" i="49"/>
  <c r="BS19" i="49"/>
  <c r="BR19" i="49"/>
  <c r="BQ19" i="49"/>
  <c r="BP19" i="49"/>
  <c r="BO19" i="49"/>
  <c r="BN19" i="49"/>
  <c r="BM19" i="49"/>
  <c r="BL19" i="49"/>
  <c r="BK19" i="49"/>
  <c r="BJ19" i="49"/>
  <c r="BI19" i="49"/>
  <c r="BH19" i="49"/>
  <c r="AZ19" i="49"/>
  <c r="AY19" i="49"/>
  <c r="AX19" i="49"/>
  <c r="CA18" i="49"/>
  <c r="BZ18" i="49"/>
  <c r="BY18" i="49"/>
  <c r="BX18" i="49"/>
  <c r="BW18" i="49"/>
  <c r="BV18" i="49"/>
  <c r="BU18" i="49"/>
  <c r="BT18" i="49"/>
  <c r="BS18" i="49"/>
  <c r="BR18" i="49"/>
  <c r="BQ18" i="49"/>
  <c r="BP18" i="49"/>
  <c r="BO18" i="49"/>
  <c r="BN18" i="49"/>
  <c r="BM18" i="49"/>
  <c r="BL18" i="49"/>
  <c r="BK18" i="49"/>
  <c r="BJ18" i="49"/>
  <c r="BI18" i="49"/>
  <c r="BH18" i="49"/>
  <c r="AZ18" i="49"/>
  <c r="AY18" i="49"/>
  <c r="AX18" i="49"/>
  <c r="CA17" i="49"/>
  <c r="BZ17" i="49"/>
  <c r="BY17" i="49"/>
  <c r="BX17" i="49"/>
  <c r="BW17" i="49"/>
  <c r="BV17" i="49"/>
  <c r="BU17" i="49"/>
  <c r="BT17" i="49"/>
  <c r="BS17" i="49"/>
  <c r="BR17" i="49"/>
  <c r="BQ17" i="49"/>
  <c r="BP17" i="49"/>
  <c r="BO17" i="49"/>
  <c r="BN17" i="49"/>
  <c r="BM17" i="49"/>
  <c r="BL17" i="49"/>
  <c r="BK17" i="49"/>
  <c r="BJ17" i="49"/>
  <c r="BI17" i="49"/>
  <c r="BH17" i="49"/>
  <c r="AZ17" i="49"/>
  <c r="AY17" i="49"/>
  <c r="AX17" i="49"/>
  <c r="CA16" i="49"/>
  <c r="BZ16" i="49"/>
  <c r="BY16" i="49"/>
  <c r="BX16" i="49"/>
  <c r="BW16" i="49"/>
  <c r="BV16" i="49"/>
  <c r="BU16" i="49"/>
  <c r="BT16" i="49"/>
  <c r="BS16" i="49"/>
  <c r="BR16" i="49"/>
  <c r="BQ16" i="49"/>
  <c r="BP16" i="49"/>
  <c r="BO16" i="49"/>
  <c r="BN16" i="49"/>
  <c r="BM16" i="49"/>
  <c r="BL16" i="49"/>
  <c r="BK16" i="49"/>
  <c r="BJ16" i="49"/>
  <c r="BI16" i="49"/>
  <c r="BH16" i="49"/>
  <c r="AZ16" i="49"/>
  <c r="AY16" i="49"/>
  <c r="AX16" i="49"/>
  <c r="CA15" i="49"/>
  <c r="BZ15" i="49"/>
  <c r="BY15" i="49"/>
  <c r="BX15" i="49"/>
  <c r="BW15" i="49"/>
  <c r="BV15" i="49"/>
  <c r="BU15" i="49"/>
  <c r="BT15" i="49"/>
  <c r="BS15" i="49"/>
  <c r="BR15" i="49"/>
  <c r="BQ15" i="49"/>
  <c r="BP15" i="49"/>
  <c r="BO15" i="49"/>
  <c r="BN15" i="49"/>
  <c r="BM15" i="49"/>
  <c r="BL15" i="49"/>
  <c r="BK15" i="49"/>
  <c r="BJ15" i="49"/>
  <c r="BI15" i="49"/>
  <c r="BH15" i="49"/>
  <c r="AZ15" i="49"/>
  <c r="AY15" i="49"/>
  <c r="AX15" i="49"/>
  <c r="CB14" i="49"/>
  <c r="CA14" i="49"/>
  <c r="BZ14" i="49"/>
  <c r="BY14" i="49"/>
  <c r="BX14" i="49"/>
  <c r="BW14" i="49"/>
  <c r="BV14" i="49"/>
  <c r="BU14" i="49"/>
  <c r="BT14" i="49"/>
  <c r="BS14" i="49"/>
  <c r="BR14" i="49"/>
  <c r="BQ14" i="49"/>
  <c r="BP14" i="49"/>
  <c r="BO14" i="49"/>
  <c r="BN14" i="49"/>
  <c r="BM14" i="49"/>
  <c r="BL14" i="49"/>
  <c r="BK14" i="49"/>
  <c r="BJ14" i="49"/>
  <c r="BI14" i="49"/>
  <c r="BH14" i="49"/>
  <c r="AZ14" i="49"/>
  <c r="AY14" i="49"/>
  <c r="AX14" i="49"/>
  <c r="AW14" i="49"/>
  <c r="AV14" i="49"/>
  <c r="AU14" i="49"/>
  <c r="AT14" i="49"/>
  <c r="AS14" i="49"/>
  <c r="AR14" i="49"/>
  <c r="AQ14" i="49"/>
  <c r="AP14" i="49"/>
  <c r="AO14" i="49"/>
  <c r="AN14" i="49"/>
  <c r="AM14" i="49"/>
  <c r="AL14" i="49"/>
  <c r="AK14" i="49"/>
  <c r="AJ14" i="49"/>
  <c r="AI14" i="49"/>
  <c r="AH14" i="49"/>
  <c r="AG14" i="49"/>
  <c r="AF14" i="49"/>
  <c r="AE14" i="49"/>
  <c r="CD14" i="49" s="1"/>
  <c r="AA14" i="49"/>
  <c r="X14" i="49"/>
  <c r="CG13" i="49"/>
  <c r="BG13" i="49" s="1"/>
  <c r="CD13" i="49"/>
  <c r="CA13" i="49"/>
  <c r="BZ13" i="49"/>
  <c r="BY13" i="49"/>
  <c r="BX13" i="49"/>
  <c r="BW13" i="49"/>
  <c r="BV13" i="49"/>
  <c r="BU13" i="49"/>
  <c r="BT13" i="49"/>
  <c r="BS13" i="49"/>
  <c r="BR13" i="49"/>
  <c r="BQ13" i="49"/>
  <c r="BP13" i="49"/>
  <c r="BO13" i="49"/>
  <c r="BN13" i="49"/>
  <c r="BM13" i="49"/>
  <c r="BL13" i="49"/>
  <c r="BK13" i="49"/>
  <c r="BJ13" i="49"/>
  <c r="BI13" i="49"/>
  <c r="BH13" i="49"/>
  <c r="BB13" i="49"/>
  <c r="BA13" i="49"/>
  <c r="AZ13" i="49"/>
  <c r="AY13" i="49"/>
  <c r="AX13" i="49"/>
  <c r="AW13" i="49"/>
  <c r="AV13" i="49"/>
  <c r="AU13" i="49"/>
  <c r="AT13" i="49"/>
  <c r="AS13" i="49"/>
  <c r="AR13" i="49"/>
  <c r="AQ13" i="49"/>
  <c r="AP13" i="49"/>
  <c r="AO13" i="49"/>
  <c r="AN13" i="49"/>
  <c r="AM13" i="49"/>
  <c r="AL13" i="49"/>
  <c r="AK13" i="49"/>
  <c r="AJ13" i="49"/>
  <c r="AI13" i="49"/>
  <c r="AH13" i="49"/>
  <c r="AG13" i="49"/>
  <c r="AF13" i="49"/>
  <c r="AE13" i="49"/>
  <c r="AA13" i="49" s="1"/>
  <c r="AC13" i="49"/>
  <c r="Y13" i="49"/>
  <c r="CA12" i="49"/>
  <c r="BZ12" i="49"/>
  <c r="BY12" i="49"/>
  <c r="BX12" i="49"/>
  <c r="BW12" i="49"/>
  <c r="BV12" i="49"/>
  <c r="BU12" i="49"/>
  <c r="BT12" i="49"/>
  <c r="BS12" i="49"/>
  <c r="BR12" i="49"/>
  <c r="BQ12" i="49"/>
  <c r="BP12" i="49"/>
  <c r="BO12" i="49"/>
  <c r="BN12" i="49"/>
  <c r="BM12" i="49"/>
  <c r="BL12" i="49"/>
  <c r="BK12" i="49"/>
  <c r="BJ12" i="49"/>
  <c r="BI12" i="49"/>
  <c r="BH12" i="49"/>
  <c r="AZ12" i="49"/>
  <c r="AY12" i="49"/>
  <c r="AX12" i="49"/>
  <c r="AW12" i="49"/>
  <c r="AV12" i="49"/>
  <c r="AU12" i="49"/>
  <c r="AT12" i="49"/>
  <c r="AS12" i="49"/>
  <c r="AR12" i="49"/>
  <c r="AQ12" i="49"/>
  <c r="AP12" i="49"/>
  <c r="AO12" i="49"/>
  <c r="AN12" i="49"/>
  <c r="AM12" i="49"/>
  <c r="AL12" i="49"/>
  <c r="AK12" i="49"/>
  <c r="AJ12" i="49"/>
  <c r="AI12" i="49"/>
  <c r="AH12" i="49"/>
  <c r="AG12" i="49"/>
  <c r="AF12" i="49"/>
  <c r="AE12" i="49"/>
  <c r="BA12" i="49" s="1"/>
  <c r="CA11" i="49"/>
  <c r="BZ11" i="49"/>
  <c r="BY11" i="49"/>
  <c r="BX11" i="49"/>
  <c r="BW11" i="49"/>
  <c r="BV11" i="49"/>
  <c r="BU11" i="49"/>
  <c r="BT11" i="49"/>
  <c r="BS11" i="49"/>
  <c r="BQ11" i="49"/>
  <c r="BP11" i="49"/>
  <c r="BO11" i="49"/>
  <c r="BN11" i="49"/>
  <c r="BM11" i="49"/>
  <c r="BL11" i="49"/>
  <c r="BK11" i="49"/>
  <c r="BJ11" i="49"/>
  <c r="BI11" i="49"/>
  <c r="BH11" i="49"/>
  <c r="AZ11" i="49"/>
  <c r="AY11" i="49"/>
  <c r="AX11" i="49"/>
  <c r="AW11" i="49"/>
  <c r="AV11" i="49"/>
  <c r="AU11" i="49"/>
  <c r="AT11" i="49"/>
  <c r="AS11" i="49"/>
  <c r="AR11" i="49"/>
  <c r="AP11" i="49"/>
  <c r="AO11" i="49"/>
  <c r="AN11" i="49"/>
  <c r="AM11" i="49"/>
  <c r="AL11" i="49"/>
  <c r="AK11" i="49"/>
  <c r="AJ11" i="49"/>
  <c r="AI11" i="49"/>
  <c r="AH11" i="49"/>
  <c r="AG11" i="49"/>
  <c r="AF11" i="49"/>
  <c r="AE11" i="49"/>
  <c r="BA11" i="49" s="1"/>
  <c r="CA10" i="49"/>
  <c r="BZ10" i="49"/>
  <c r="BY10" i="49"/>
  <c r="BX10" i="49"/>
  <c r="BW10" i="49"/>
  <c r="BV10" i="49"/>
  <c r="BU10" i="49"/>
  <c r="BT10" i="49"/>
  <c r="BS10" i="49"/>
  <c r="BM10" i="49"/>
  <c r="BL10" i="49"/>
  <c r="BK10" i="49"/>
  <c r="BJ10" i="49"/>
  <c r="BI10" i="49"/>
  <c r="BH10" i="49"/>
  <c r="AZ10" i="49"/>
  <c r="AY10" i="49"/>
  <c r="AX10" i="49"/>
  <c r="AW10" i="49"/>
  <c r="AV10" i="49"/>
  <c r="AU10" i="49"/>
  <c r="AT10" i="49"/>
  <c r="AS10" i="49"/>
  <c r="AR10" i="49"/>
  <c r="AL10" i="49"/>
  <c r="AK10" i="49"/>
  <c r="AJ10" i="49"/>
  <c r="AI10" i="49"/>
  <c r="AH10" i="49"/>
  <c r="AG10" i="49"/>
  <c r="AF10" i="49"/>
  <c r="AE10" i="49"/>
  <c r="CA9" i="49"/>
  <c r="BZ9" i="49"/>
  <c r="BY9" i="49"/>
  <c r="BX9" i="49"/>
  <c r="BW9" i="49"/>
  <c r="BV9" i="49"/>
  <c r="BU9" i="49"/>
  <c r="BT9" i="49"/>
  <c r="BS9" i="49"/>
  <c r="BJ9" i="49"/>
  <c r="AZ9" i="49"/>
  <c r="AY9" i="49"/>
  <c r="AX9" i="49"/>
  <c r="AW9" i="49"/>
  <c r="AV9" i="49"/>
  <c r="AU9" i="49"/>
  <c r="AT9" i="49"/>
  <c r="AS9" i="49"/>
  <c r="AR9" i="49"/>
  <c r="AI9" i="49"/>
  <c r="AF9" i="49"/>
  <c r="AE9" i="49"/>
  <c r="BB9" i="49" s="1"/>
  <c r="CA8" i="49"/>
  <c r="BZ8" i="49"/>
  <c r="BY8" i="49"/>
  <c r="BX8" i="49"/>
  <c r="BW8" i="49"/>
  <c r="BV8" i="49"/>
  <c r="BU8" i="49"/>
  <c r="BT8" i="49"/>
  <c r="AZ8" i="49"/>
  <c r="AY8" i="49"/>
  <c r="AX8" i="49"/>
  <c r="AW8" i="49"/>
  <c r="AV8" i="49"/>
  <c r="AU8" i="49"/>
  <c r="AT8" i="49"/>
  <c r="AS8" i="49"/>
  <c r="AF8" i="49"/>
  <c r="AE8" i="49"/>
  <c r="BA8" i="49" s="1"/>
  <c r="CA7" i="49"/>
  <c r="BZ7" i="49"/>
  <c r="BY7" i="49"/>
  <c r="BX7" i="49"/>
  <c r="BW7" i="49"/>
  <c r="BV7" i="49"/>
  <c r="BU7" i="49"/>
  <c r="BT7" i="49"/>
  <c r="AZ7" i="49"/>
  <c r="AY7" i="49"/>
  <c r="AX7" i="49"/>
  <c r="AW7" i="49"/>
  <c r="AV7" i="49"/>
  <c r="AU7" i="49"/>
  <c r="AT7" i="49"/>
  <c r="AS7" i="49"/>
  <c r="AF7" i="49"/>
  <c r="AE7" i="49"/>
  <c r="BA7" i="49" s="1"/>
  <c r="CA6" i="49"/>
  <c r="BZ6" i="49"/>
  <c r="BY6" i="49"/>
  <c r="BX6" i="49"/>
  <c r="BW6" i="49"/>
  <c r="BV6" i="49"/>
  <c r="BU6" i="49"/>
  <c r="BT6" i="49"/>
  <c r="AZ6" i="49"/>
  <c r="AY6" i="49"/>
  <c r="AX6" i="49"/>
  <c r="AW6" i="49"/>
  <c r="AV6" i="49"/>
  <c r="AU6" i="49"/>
  <c r="AT6" i="49"/>
  <c r="AS6" i="49"/>
  <c r="AF6" i="49"/>
  <c r="AE6" i="49"/>
  <c r="BA6" i="49" s="1"/>
  <c r="CA5" i="49"/>
  <c r="BZ5" i="49"/>
  <c r="BY5" i="49"/>
  <c r="BX5" i="49"/>
  <c r="BW5" i="49"/>
  <c r="BV5" i="49"/>
  <c r="BU5" i="49"/>
  <c r="AZ5" i="49"/>
  <c r="AY5" i="49"/>
  <c r="AX5" i="49"/>
  <c r="AW5" i="49"/>
  <c r="AV5" i="49"/>
  <c r="AU5" i="49"/>
  <c r="AT5" i="49"/>
  <c r="AF5" i="49"/>
  <c r="AE5" i="49"/>
  <c r="AF4" i="49"/>
  <c r="AE3" i="49"/>
  <c r="AD10" i="49" s="1"/>
  <c r="AD3" i="49"/>
  <c r="AA3" i="49" s="1"/>
  <c r="BF13" i="49" l="1"/>
  <c r="Y14" i="49"/>
  <c r="AA11" i="53"/>
  <c r="AD5" i="49"/>
  <c r="BC12" i="49"/>
  <c r="Z14" i="49"/>
  <c r="AB11" i="53"/>
  <c r="BA11" i="53"/>
  <c r="CE13" i="53"/>
  <c r="BA14" i="54"/>
  <c r="AD11" i="49"/>
  <c r="AD6" i="49"/>
  <c r="AD9" i="49"/>
  <c r="CC14" i="49"/>
  <c r="BD11" i="53"/>
  <c r="CC11" i="53"/>
  <c r="BB13" i="53"/>
  <c r="AA14" i="53"/>
  <c r="CB14" i="53"/>
  <c r="AB14" i="49"/>
  <c r="BA14" i="49"/>
  <c r="AC14" i="49"/>
  <c r="BD14" i="49"/>
  <c r="CE14" i="49"/>
  <c r="BE11" i="53"/>
  <c r="CD11" i="53"/>
  <c r="BC13" i="53"/>
  <c r="AB14" i="53"/>
  <c r="BA14" i="53"/>
  <c r="CC14" i="53"/>
  <c r="CF14" i="49"/>
  <c r="X11" i="53"/>
  <c r="BF11" i="53"/>
  <c r="CE11" i="53"/>
  <c r="AC14" i="53"/>
  <c r="BD14" i="53"/>
  <c r="BE14" i="49"/>
  <c r="AD4" i="49"/>
  <c r="CG14" i="49"/>
  <c r="BG14" i="49" s="1"/>
  <c r="Y11" i="53"/>
  <c r="CF11" i="53"/>
  <c r="BE14" i="53"/>
  <c r="BA14" i="51"/>
  <c r="BA13" i="51"/>
  <c r="BD13" i="51" s="1"/>
  <c r="BB14" i="51"/>
  <c r="BC14" i="51" s="1"/>
  <c r="BE11" i="54"/>
  <c r="CD11" i="54"/>
  <c r="BF11" i="54"/>
  <c r="CE11" i="54"/>
  <c r="AU4" i="54"/>
  <c r="BV4" i="54" s="1"/>
  <c r="AC14" i="54"/>
  <c r="X11" i="54"/>
  <c r="Y11" i="54"/>
  <c r="X14" i="54"/>
  <c r="Z11" i="54"/>
  <c r="Z14" i="54"/>
  <c r="AA11" i="54"/>
  <c r="AB11" i="54"/>
  <c r="BA11" i="54"/>
  <c r="AT4" i="54"/>
  <c r="BU4" i="54" s="1"/>
  <c r="AC11" i="54"/>
  <c r="BB11" i="54"/>
  <c r="CC11" i="54"/>
  <c r="BA13" i="54"/>
  <c r="AA14" i="54"/>
  <c r="BD11" i="54"/>
  <c r="CB11" i="54"/>
  <c r="AC13" i="54"/>
  <c r="BB13" i="54"/>
  <c r="CB14" i="54"/>
  <c r="BD14" i="54"/>
  <c r="CC14" i="54"/>
  <c r="BE14" i="54"/>
  <c r="CD14" i="54"/>
  <c r="CE14" i="54"/>
  <c r="CF11" i="54"/>
  <c r="CF14" i="54"/>
  <c r="AD8" i="51"/>
  <c r="AD7" i="51"/>
  <c r="AD13" i="51"/>
  <c r="AD6" i="51"/>
  <c r="BA10" i="53"/>
  <c r="AD6" i="53"/>
  <c r="AD7" i="53"/>
  <c r="AD9" i="53"/>
  <c r="AD12" i="53"/>
  <c r="AD13" i="53"/>
  <c r="CB8" i="53"/>
  <c r="CE8" i="53" s="1"/>
  <c r="AV4" i="54"/>
  <c r="BW4" i="54" s="1"/>
  <c r="AD13" i="54"/>
  <c r="AH4" i="54"/>
  <c r="BI4" i="54" s="1"/>
  <c r="AI4" i="54"/>
  <c r="BJ4" i="54" s="1"/>
  <c r="AJ4" i="54"/>
  <c r="BK4" i="54" s="1"/>
  <c r="AD7" i="54"/>
  <c r="AD13" i="49"/>
  <c r="AI4" i="49"/>
  <c r="BJ4" i="49" s="1"/>
  <c r="AT4" i="49"/>
  <c r="BU4" i="49" s="1"/>
  <c r="AH4" i="49"/>
  <c r="BI4" i="49" s="1"/>
  <c r="AS4" i="49"/>
  <c r="BT4" i="49" s="1"/>
  <c r="AU4" i="49"/>
  <c r="BV4" i="49" s="1"/>
  <c r="AD8" i="49"/>
  <c r="AD7" i="49"/>
  <c r="BA14" i="50"/>
  <c r="BD14" i="50" s="1"/>
  <c r="BA13" i="50"/>
  <c r="BD13" i="50" s="1"/>
  <c r="BB14" i="50"/>
  <c r="BA11" i="50"/>
  <c r="BD11" i="50" s="1"/>
  <c r="CB11" i="50"/>
  <c r="CE11" i="50" s="1"/>
  <c r="BB13" i="50"/>
  <c r="BC13" i="50" s="1"/>
  <c r="CB13" i="52"/>
  <c r="CE13" i="52" s="1"/>
  <c r="BA13" i="52"/>
  <c r="BD13" i="52" s="1"/>
  <c r="BI7" i="54"/>
  <c r="BI5" i="54"/>
  <c r="AD8" i="50"/>
  <c r="BB11" i="49"/>
  <c r="BC11" i="49"/>
  <c r="BD11" i="49"/>
  <c r="BF11" i="49"/>
  <c r="CC11" i="49"/>
  <c r="CD11" i="49" s="1"/>
  <c r="AH7" i="54"/>
  <c r="CC10" i="49"/>
  <c r="CD10" i="49" s="1"/>
  <c r="CB10" i="52"/>
  <c r="CE10" i="52" s="1"/>
  <c r="BF9" i="52"/>
  <c r="BA10" i="52"/>
  <c r="BD10" i="52" s="1"/>
  <c r="BB10" i="52"/>
  <c r="BC10" i="52" s="1"/>
  <c r="Y9" i="52"/>
  <c r="CB9" i="52"/>
  <c r="CE9" i="52" s="1"/>
  <c r="AB9" i="52"/>
  <c r="BA9" i="52"/>
  <c r="BD9" i="52" s="1"/>
  <c r="CG9" i="52"/>
  <c r="BG9" i="52" s="1"/>
  <c r="AD6" i="50"/>
  <c r="AD13" i="50"/>
  <c r="AD4" i="50"/>
  <c r="AP4" i="50" s="1"/>
  <c r="AD7" i="50"/>
  <c r="BD8" i="49"/>
  <c r="BA8" i="50"/>
  <c r="BD8" i="50" s="1"/>
  <c r="BB8" i="50"/>
  <c r="BC8" i="50" s="1"/>
  <c r="BA8" i="51"/>
  <c r="BD8" i="51" s="1"/>
  <c r="BB8" i="51"/>
  <c r="BC8" i="51" s="1"/>
  <c r="BA8" i="53"/>
  <c r="BD8" i="53" s="1"/>
  <c r="BA8" i="54"/>
  <c r="BD8" i="54" s="1"/>
  <c r="BA7" i="50"/>
  <c r="BD7" i="50" s="1"/>
  <c r="BB7" i="50"/>
  <c r="BC7" i="50" s="1"/>
  <c r="CB11" i="52"/>
  <c r="CE11" i="52" s="1"/>
  <c r="BB11" i="52"/>
  <c r="BC11" i="52" s="1"/>
  <c r="AB14" i="52"/>
  <c r="BB13" i="52"/>
  <c r="BC13" i="52" s="1"/>
  <c r="BB14" i="52"/>
  <c r="AD8" i="52"/>
  <c r="AD14" i="52"/>
  <c r="AD7" i="52"/>
  <c r="AD13" i="52"/>
  <c r="BB7" i="52"/>
  <c r="BC7" i="52" s="1"/>
  <c r="BA7" i="52"/>
  <c r="BD7" i="52" s="1"/>
  <c r="CB7" i="52"/>
  <c r="CE7" i="52" s="1"/>
  <c r="BA7" i="51"/>
  <c r="BD7" i="51" s="1"/>
  <c r="BA7" i="53"/>
  <c r="BD7" i="53" s="1"/>
  <c r="BB7" i="53"/>
  <c r="BC7" i="53" s="1"/>
  <c r="BB7" i="54"/>
  <c r="BC7" i="54" s="1"/>
  <c r="BA5" i="50"/>
  <c r="BD5" i="50" s="1"/>
  <c r="BB5" i="50"/>
  <c r="BC5" i="50" s="1"/>
  <c r="CB5" i="50"/>
  <c r="CE5" i="50" s="1"/>
  <c r="CB5" i="52"/>
  <c r="CE5" i="52" s="1"/>
  <c r="BB5" i="52"/>
  <c r="BC5" i="52" s="1"/>
  <c r="BA11" i="51"/>
  <c r="BD11" i="51" s="1"/>
  <c r="CB11" i="51"/>
  <c r="CE11" i="51" s="1"/>
  <c r="BB5" i="53"/>
  <c r="BC5" i="53" s="1"/>
  <c r="BA5" i="53"/>
  <c r="BD5" i="53" s="1"/>
  <c r="CB5" i="53"/>
  <c r="CE5" i="53" s="1"/>
  <c r="CB5" i="54"/>
  <c r="CE5" i="54" s="1"/>
  <c r="BB5" i="54"/>
  <c r="BC5" i="54" s="1"/>
  <c r="BD5" i="54"/>
  <c r="AA3" i="54"/>
  <c r="CC7" i="54" s="1"/>
  <c r="CD7" i="54" s="1"/>
  <c r="AA3" i="50"/>
  <c r="CC8" i="50" s="1"/>
  <c r="CD8" i="50" s="1"/>
  <c r="AA3" i="52"/>
  <c r="CC13" i="52" s="1"/>
  <c r="CD13" i="52" s="1"/>
  <c r="AG4" i="54"/>
  <c r="AS4" i="54"/>
  <c r="BT4" i="54" s="1"/>
  <c r="AD6" i="54"/>
  <c r="BB6" i="54"/>
  <c r="BC6" i="54" s="1"/>
  <c r="AD12" i="54"/>
  <c r="BB12" i="54"/>
  <c r="BC12" i="54" s="1"/>
  <c r="AB13" i="54"/>
  <c r="CB6" i="54"/>
  <c r="CE6" i="54" s="1"/>
  <c r="AK4" i="54"/>
  <c r="BL4" i="54" s="1"/>
  <c r="AW4" i="54"/>
  <c r="BX4" i="54" s="1"/>
  <c r="BD7" i="54"/>
  <c r="CB7" i="54"/>
  <c r="CE7" i="54" s="1"/>
  <c r="AD8" i="54"/>
  <c r="AH8" i="54" s="1"/>
  <c r="BB8" i="54"/>
  <c r="BC8" i="54" s="1"/>
  <c r="BF12" i="54"/>
  <c r="BD13" i="54"/>
  <c r="CB13" i="54"/>
  <c r="AD14" i="54"/>
  <c r="BB14" i="54"/>
  <c r="BC14" i="54" s="1"/>
  <c r="BD6" i="54"/>
  <c r="AL4" i="54"/>
  <c r="BM4" i="54" s="1"/>
  <c r="AX4" i="54"/>
  <c r="BY4" i="54" s="1"/>
  <c r="BA9" i="54"/>
  <c r="BD9" i="54" s="1"/>
  <c r="BE13" i="54"/>
  <c r="CC13" i="54"/>
  <c r="BC13" i="54"/>
  <c r="AM4" i="54"/>
  <c r="BN4" i="54" s="1"/>
  <c r="AY4" i="54"/>
  <c r="BZ4" i="54" s="1"/>
  <c r="CB8" i="54"/>
  <c r="CE8" i="54" s="1"/>
  <c r="AD9" i="54"/>
  <c r="AH9" i="54" s="1"/>
  <c r="BB9" i="54"/>
  <c r="BC9" i="54" s="1"/>
  <c r="BF13" i="54"/>
  <c r="CD13" i="54"/>
  <c r="AN4" i="54"/>
  <c r="BO4" i="54" s="1"/>
  <c r="AZ4" i="54"/>
  <c r="CA4" i="54" s="1"/>
  <c r="BA10" i="54"/>
  <c r="BD10" i="54" s="1"/>
  <c r="Y12" i="54"/>
  <c r="CG12" i="54"/>
  <c r="BG12" i="54" s="1"/>
  <c r="CE13" i="54"/>
  <c r="AO4" i="54"/>
  <c r="BP4" i="54" s="1"/>
  <c r="CB9" i="54"/>
  <c r="CE9" i="54" s="1"/>
  <c r="AD10" i="54"/>
  <c r="BB10" i="54"/>
  <c r="BC10" i="54" s="1"/>
  <c r="X13" i="54"/>
  <c r="CF13" i="54"/>
  <c r="BD12" i="54"/>
  <c r="AP4" i="54"/>
  <c r="BQ4" i="54" s="1"/>
  <c r="Y13" i="54"/>
  <c r="CG13" i="54"/>
  <c r="BG13" i="54" s="1"/>
  <c r="CB12" i="54"/>
  <c r="CE12" i="54" s="1"/>
  <c r="AQ4" i="54"/>
  <c r="BR4" i="54" s="1"/>
  <c r="AD5" i="54"/>
  <c r="AH5" i="54" s="1"/>
  <c r="CB10" i="54"/>
  <c r="CE10" i="54" s="1"/>
  <c r="AB12" i="54"/>
  <c r="Z13" i="54"/>
  <c r="Y14" i="54"/>
  <c r="BB8" i="52"/>
  <c r="BC8" i="52" s="1"/>
  <c r="BB6" i="53"/>
  <c r="BB12" i="53"/>
  <c r="BD12" i="53"/>
  <c r="CB12" i="53"/>
  <c r="BE12" i="53"/>
  <c r="CC12" i="53"/>
  <c r="BD6" i="53"/>
  <c r="CB6" i="53"/>
  <c r="CE6" i="53" s="1"/>
  <c r="CB7" i="53"/>
  <c r="CE7" i="53" s="1"/>
  <c r="AD8" i="53"/>
  <c r="BB8" i="53"/>
  <c r="BC8" i="53" s="1"/>
  <c r="BF12" i="53"/>
  <c r="CD12" i="53"/>
  <c r="BD13" i="53"/>
  <c r="CB13" i="53"/>
  <c r="AD14" i="53"/>
  <c r="BB14" i="53"/>
  <c r="AA3" i="53"/>
  <c r="CC6" i="53" s="1"/>
  <c r="CD6" i="53" s="1"/>
  <c r="BA9" i="53"/>
  <c r="BD9" i="53" s="1"/>
  <c r="CE12" i="53"/>
  <c r="BE13" i="53"/>
  <c r="CC13" i="53"/>
  <c r="BC14" i="53"/>
  <c r="BB9" i="53"/>
  <c r="BC9" i="53" s="1"/>
  <c r="X12" i="53"/>
  <c r="CF12" i="53"/>
  <c r="BF13" i="53"/>
  <c r="CD13" i="53"/>
  <c r="CB9" i="53"/>
  <c r="CE9" i="53" s="1"/>
  <c r="AD10" i="53"/>
  <c r="BB10" i="53"/>
  <c r="BC10" i="53" s="1"/>
  <c r="Z12" i="53"/>
  <c r="X13" i="53"/>
  <c r="CF13" i="53"/>
  <c r="BF14" i="53"/>
  <c r="CD14" i="53"/>
  <c r="AD4" i="53"/>
  <c r="AA12" i="53"/>
  <c r="Y13" i="53"/>
  <c r="CG13" i="53"/>
  <c r="BG13" i="53" s="1"/>
  <c r="CE14" i="53"/>
  <c r="BC12" i="53"/>
  <c r="AD5" i="53"/>
  <c r="BD10" i="53"/>
  <c r="CB10" i="53"/>
  <c r="CE10" i="53" s="1"/>
  <c r="AB12" i="53"/>
  <c r="Z13" i="53"/>
  <c r="X14" i="53"/>
  <c r="CF14" i="53"/>
  <c r="BC6" i="53"/>
  <c r="Y12" i="53"/>
  <c r="CG12" i="53"/>
  <c r="BG12" i="53" s="1"/>
  <c r="AC12" i="53"/>
  <c r="Y14" i="53"/>
  <c r="AD6" i="52"/>
  <c r="BB6" i="52"/>
  <c r="BC6" i="52" s="1"/>
  <c r="AD12" i="52"/>
  <c r="BB12" i="52"/>
  <c r="BC12" i="52" s="1"/>
  <c r="BD6" i="52"/>
  <c r="CB6" i="52"/>
  <c r="CE6" i="52" s="1"/>
  <c r="BD12" i="52"/>
  <c r="CB12" i="52"/>
  <c r="CE12" i="52" s="1"/>
  <c r="BA8" i="52"/>
  <c r="BD8" i="52" s="1"/>
  <c r="BA14" i="52"/>
  <c r="BD14" i="52" s="1"/>
  <c r="BC14" i="52"/>
  <c r="CB8" i="52"/>
  <c r="CE8" i="52" s="1"/>
  <c r="AD9" i="52"/>
  <c r="BB9" i="52"/>
  <c r="BC9" i="52" s="1"/>
  <c r="CB14" i="52"/>
  <c r="CE14" i="52" s="1"/>
  <c r="CC14" i="52"/>
  <c r="CD14" i="52" s="1"/>
  <c r="BF14" i="52"/>
  <c r="AD10" i="52"/>
  <c r="AD4" i="52"/>
  <c r="BA5" i="52"/>
  <c r="BD5" i="52" s="1"/>
  <c r="BA11" i="52"/>
  <c r="BD11" i="52" s="1"/>
  <c r="AD11" i="52"/>
  <c r="Y14" i="52"/>
  <c r="CB5" i="51"/>
  <c r="CE5" i="51" s="1"/>
  <c r="BB6" i="51"/>
  <c r="BC6" i="51" s="1"/>
  <c r="AD12" i="51"/>
  <c r="BB12" i="51"/>
  <c r="BC12" i="51" s="1"/>
  <c r="CB12" i="51"/>
  <c r="CE12" i="51" s="1"/>
  <c r="CB7" i="51"/>
  <c r="CE7" i="51" s="1"/>
  <c r="CB13" i="51"/>
  <c r="CE13" i="51" s="1"/>
  <c r="AD14" i="51"/>
  <c r="AA3" i="51"/>
  <c r="CC10" i="51" s="1"/>
  <c r="CD10" i="51" s="1"/>
  <c r="CC13" i="51"/>
  <c r="CD13" i="51" s="1"/>
  <c r="CB8" i="51"/>
  <c r="CE8" i="51" s="1"/>
  <c r="AD9" i="51"/>
  <c r="BB9" i="51"/>
  <c r="BC9" i="51" s="1"/>
  <c r="BD14" i="51"/>
  <c r="CB14" i="51"/>
  <c r="CE14" i="51" s="1"/>
  <c r="BD6" i="51"/>
  <c r="CB6" i="51"/>
  <c r="CE6" i="51" s="1"/>
  <c r="BD9" i="51"/>
  <c r="CB9" i="51"/>
  <c r="CE9" i="51" s="1"/>
  <c r="AD10" i="51"/>
  <c r="BB10" i="51"/>
  <c r="BC10" i="51" s="1"/>
  <c r="BC13" i="51"/>
  <c r="AD4" i="51"/>
  <c r="BC7" i="51"/>
  <c r="BA5" i="51"/>
  <c r="BD5" i="51" s="1"/>
  <c r="AD5" i="51"/>
  <c r="BB5" i="51"/>
  <c r="BC5" i="51" s="1"/>
  <c r="BD10" i="51"/>
  <c r="CB10" i="51"/>
  <c r="CE10" i="51" s="1"/>
  <c r="BB11" i="51"/>
  <c r="BC11" i="51" s="1"/>
  <c r="BD12" i="51"/>
  <c r="BB6" i="50"/>
  <c r="BC6" i="50" s="1"/>
  <c r="AD12" i="50"/>
  <c r="BB12" i="50"/>
  <c r="BC12" i="50" s="1"/>
  <c r="BD12" i="50"/>
  <c r="CB7" i="50"/>
  <c r="CE7" i="50" s="1"/>
  <c r="CB13" i="50"/>
  <c r="CE13" i="50" s="1"/>
  <c r="AD14" i="50"/>
  <c r="CB12" i="50"/>
  <c r="CE12" i="50" s="1"/>
  <c r="BA9" i="50"/>
  <c r="BD9" i="50" s="1"/>
  <c r="BC14" i="50"/>
  <c r="CB8" i="50"/>
  <c r="CE8" i="50" s="1"/>
  <c r="AD9" i="50"/>
  <c r="BB9" i="50"/>
  <c r="BC9" i="50" s="1"/>
  <c r="CB14" i="50"/>
  <c r="CE14" i="50" s="1"/>
  <c r="BA10" i="50"/>
  <c r="BD10" i="50" s="1"/>
  <c r="CB9" i="50"/>
  <c r="CE9" i="50" s="1"/>
  <c r="AD10" i="50"/>
  <c r="BB10" i="50"/>
  <c r="BC10" i="50" s="1"/>
  <c r="CB6" i="50"/>
  <c r="CE6" i="50" s="1"/>
  <c r="AD5" i="50"/>
  <c r="CB10" i="50"/>
  <c r="CE10" i="50" s="1"/>
  <c r="BB11" i="50"/>
  <c r="BC11" i="50" s="1"/>
  <c r="BD6" i="50"/>
  <c r="AC3" i="49"/>
  <c r="CB7" i="49" s="1"/>
  <c r="CE7" i="49" s="1"/>
  <c r="BB7" i="49"/>
  <c r="BC7" i="49" s="1"/>
  <c r="BB8" i="49"/>
  <c r="BC8" i="49" s="1"/>
  <c r="BB6" i="49"/>
  <c r="BC6" i="49" s="1"/>
  <c r="BA5" i="49"/>
  <c r="BD5" i="49" s="1"/>
  <c r="BB5" i="49"/>
  <c r="BC5" i="49" s="1"/>
  <c r="CC9" i="49"/>
  <c r="CD9" i="49" s="1"/>
  <c r="CC8" i="49"/>
  <c r="CD8" i="49" s="1"/>
  <c r="CC5" i="49"/>
  <c r="CD5" i="49" s="1"/>
  <c r="BS8" i="49"/>
  <c r="AR8" i="49"/>
  <c r="BS5" i="49"/>
  <c r="AR5" i="49"/>
  <c r="AD12" i="49"/>
  <c r="BB12" i="49"/>
  <c r="AB13" i="49"/>
  <c r="BH9" i="49"/>
  <c r="BI9" i="49"/>
  <c r="CB12" i="49"/>
  <c r="AM9" i="49"/>
  <c r="CC12" i="49"/>
  <c r="BD6" i="49"/>
  <c r="AJ4" i="49"/>
  <c r="BK6" i="49" s="1"/>
  <c r="AV4" i="49"/>
  <c r="BW4" i="49" s="1"/>
  <c r="BK9" i="49"/>
  <c r="AH6" i="49"/>
  <c r="AR7" i="49"/>
  <c r="BL9" i="49"/>
  <c r="BF12" i="49"/>
  <c r="CD12" i="49"/>
  <c r="BD13" i="49"/>
  <c r="CB13" i="49"/>
  <c r="AD14" i="49"/>
  <c r="BB14" i="49"/>
  <c r="BQ6" i="49"/>
  <c r="CC6" i="49"/>
  <c r="CD6" i="49" s="1"/>
  <c r="BE12" i="49"/>
  <c r="BC13" i="49"/>
  <c r="AK4" i="49"/>
  <c r="BL5" i="49" s="1"/>
  <c r="AW4" i="49"/>
  <c r="BX4" i="49" s="1"/>
  <c r="BT5" i="49"/>
  <c r="BD7" i="49"/>
  <c r="AL4" i="49"/>
  <c r="AX4" i="49"/>
  <c r="BY4" i="49" s="1"/>
  <c r="BI5" i="49"/>
  <c r="BS6" i="49"/>
  <c r="CC7" i="49"/>
  <c r="CD7" i="49" s="1"/>
  <c r="BA9" i="49"/>
  <c r="BD9" i="49" s="1"/>
  <c r="Y11" i="49"/>
  <c r="CG11" i="49"/>
  <c r="BG11" i="49" s="1"/>
  <c r="CE12" i="49"/>
  <c r="BE13" i="49"/>
  <c r="CC13" i="49"/>
  <c r="BC14" i="49"/>
  <c r="AH7" i="49"/>
  <c r="X12" i="49"/>
  <c r="AS5" i="49"/>
  <c r="CF12" i="49"/>
  <c r="CG12" i="49"/>
  <c r="BG12" i="49" s="1"/>
  <c r="CE13" i="49"/>
  <c r="AH5" i="49"/>
  <c r="BD12" i="49"/>
  <c r="AM4" i="49"/>
  <c r="AY4" i="49"/>
  <c r="BZ4" i="49" s="1"/>
  <c r="AN4" i="49"/>
  <c r="BO5" i="49" s="1"/>
  <c r="AZ4" i="49"/>
  <c r="CA4" i="49" s="1"/>
  <c r="BI6" i="49"/>
  <c r="BS7" i="49"/>
  <c r="BC9" i="49"/>
  <c r="BA10" i="49"/>
  <c r="BD10" i="49" s="1"/>
  <c r="Y12" i="49"/>
  <c r="AO4" i="49"/>
  <c r="AJ7" i="49"/>
  <c r="BB10" i="49"/>
  <c r="BC10" i="49" s="1"/>
  <c r="AB11" i="49"/>
  <c r="Z12" i="49"/>
  <c r="X13" i="49"/>
  <c r="CF13" i="49"/>
  <c r="BF14" i="49"/>
  <c r="AR6" i="49"/>
  <c r="AG9" i="49"/>
  <c r="AA12" i="49"/>
  <c r="AP4" i="49"/>
  <c r="BQ10" i="49" s="1"/>
  <c r="BI7" i="49"/>
  <c r="AQ4" i="49"/>
  <c r="BR7" i="49" s="1"/>
  <c r="AB12" i="49"/>
  <c r="Z13" i="49"/>
  <c r="BL6" i="49"/>
  <c r="AC12" i="49"/>
  <c r="BJ7" i="49" l="1"/>
  <c r="BJ6" i="49"/>
  <c r="AQ10" i="53"/>
  <c r="BR10" i="53"/>
  <c r="AH9" i="49"/>
  <c r="BP9" i="49"/>
  <c r="AO9" i="49"/>
  <c r="AI7" i="49"/>
  <c r="BQ7" i="49"/>
  <c r="CC9" i="52"/>
  <c r="CD9" i="52" s="1"/>
  <c r="AJ5" i="49"/>
  <c r="AK8" i="49"/>
  <c r="BP8" i="49"/>
  <c r="AO8" i="49"/>
  <c r="BP7" i="49"/>
  <c r="BP10" i="49"/>
  <c r="AP10" i="49"/>
  <c r="BJ5" i="49"/>
  <c r="AI6" i="49"/>
  <c r="AJ10" i="52"/>
  <c r="BM10" i="52"/>
  <c r="AR4" i="49"/>
  <c r="BS4" i="49" s="1"/>
  <c r="AG4" i="49"/>
  <c r="AI5" i="49"/>
  <c r="BI8" i="54"/>
  <c r="AO10" i="49"/>
  <c r="AN10" i="49"/>
  <c r="CC10" i="53"/>
  <c r="CD10" i="53" s="1"/>
  <c r="BO10" i="49"/>
  <c r="AQ7" i="49"/>
  <c r="BN6" i="49"/>
  <c r="BN10" i="49"/>
  <c r="AM10" i="49"/>
  <c r="BQ4" i="50"/>
  <c r="BQ10" i="50"/>
  <c r="AP10" i="50"/>
  <c r="CC12" i="54"/>
  <c r="CD12" i="54" s="1"/>
  <c r="CB9" i="49"/>
  <c r="CE9" i="49" s="1"/>
  <c r="CC14" i="51"/>
  <c r="CD14" i="51" s="1"/>
  <c r="AP10" i="54"/>
  <c r="AO10" i="54"/>
  <c r="BN10" i="54"/>
  <c r="BS10" i="54"/>
  <c r="AN10" i="54"/>
  <c r="BR10" i="54"/>
  <c r="AM10" i="54"/>
  <c r="BQ10" i="54"/>
  <c r="BP10" i="54"/>
  <c r="BO10" i="54"/>
  <c r="AR10" i="54"/>
  <c r="AQ10" i="54"/>
  <c r="BI12" i="54"/>
  <c r="AH12" i="54"/>
  <c r="CC10" i="54"/>
  <c r="CD10" i="54" s="1"/>
  <c r="CC14" i="50"/>
  <c r="CD14" i="50" s="1"/>
  <c r="CC12" i="50"/>
  <c r="CD12" i="50" s="1"/>
  <c r="CC13" i="50"/>
  <c r="CD13" i="50" s="1"/>
  <c r="AP9" i="50"/>
  <c r="BQ9" i="50"/>
  <c r="AP8" i="50"/>
  <c r="BQ8" i="50"/>
  <c r="BQ7" i="50"/>
  <c r="AP7" i="50"/>
  <c r="AJ8" i="52"/>
  <c r="BQ7" i="51"/>
  <c r="BK5" i="53"/>
  <c r="BR5" i="53"/>
  <c r="AJ9" i="53"/>
  <c r="AI9" i="53"/>
  <c r="BN7" i="53"/>
  <c r="BR8" i="53"/>
  <c r="BI8" i="53"/>
  <c r="BK6" i="53"/>
  <c r="BS8" i="54"/>
  <c r="AM8" i="54"/>
  <c r="BR8" i="54"/>
  <c r="AL8" i="54"/>
  <c r="BQ8" i="54"/>
  <c r="AK8" i="54"/>
  <c r="BP8" i="54"/>
  <c r="AJ8" i="54"/>
  <c r="BM8" i="54"/>
  <c r="BO8" i="54"/>
  <c r="AI8" i="54"/>
  <c r="BN8" i="54"/>
  <c r="AG8" i="54"/>
  <c r="AR8" i="54"/>
  <c r="BK8" i="54"/>
  <c r="AQ8" i="54"/>
  <c r="BH8" i="54"/>
  <c r="AO8" i="54"/>
  <c r="BJ8" i="54"/>
  <c r="AP8" i="54"/>
  <c r="AN8" i="54"/>
  <c r="BL8" i="54"/>
  <c r="BP6" i="54"/>
  <c r="AJ6" i="54"/>
  <c r="BO6" i="54"/>
  <c r="AI6" i="54"/>
  <c r="BN6" i="54"/>
  <c r="AG6" i="54"/>
  <c r="AP6" i="54"/>
  <c r="BM6" i="54"/>
  <c r="BJ6" i="54"/>
  <c r="BL6" i="54"/>
  <c r="AR6" i="54"/>
  <c r="BK6" i="54"/>
  <c r="AQ6" i="54"/>
  <c r="BH6" i="54"/>
  <c r="AO6" i="54"/>
  <c r="AN6" i="54"/>
  <c r="BR6" i="54"/>
  <c r="AL6" i="54"/>
  <c r="BS6" i="54"/>
  <c r="AM6" i="54"/>
  <c r="BQ6" i="54"/>
  <c r="AK6" i="54"/>
  <c r="BK7" i="54"/>
  <c r="AQ7" i="54"/>
  <c r="BJ7" i="54"/>
  <c r="AP7" i="54"/>
  <c r="BH7" i="54"/>
  <c r="AO7" i="54"/>
  <c r="AN7" i="54"/>
  <c r="AK7" i="54"/>
  <c r="BS7" i="54"/>
  <c r="AM7" i="54"/>
  <c r="BR7" i="54"/>
  <c r="AL7" i="54"/>
  <c r="BQ7" i="54"/>
  <c r="BP7" i="54"/>
  <c r="AJ7" i="54"/>
  <c r="BO7" i="54"/>
  <c r="AI7" i="54"/>
  <c r="BM7" i="54"/>
  <c r="BN7" i="54"/>
  <c r="AG7" i="54"/>
  <c r="BL7" i="54"/>
  <c r="AR7" i="54"/>
  <c r="AH6" i="54"/>
  <c r="AN5" i="54"/>
  <c r="BS5" i="54"/>
  <c r="AM5" i="54"/>
  <c r="AG5" i="54"/>
  <c r="BR5" i="54"/>
  <c r="BQ5" i="54"/>
  <c r="AK5" i="54"/>
  <c r="BP5" i="54"/>
  <c r="AJ5" i="54"/>
  <c r="BN5" i="54"/>
  <c r="BO5" i="54"/>
  <c r="AI5" i="54"/>
  <c r="BL5" i="54"/>
  <c r="AR5" i="54"/>
  <c r="BJ5" i="54"/>
  <c r="AP5" i="54"/>
  <c r="BK5" i="54"/>
  <c r="AQ5" i="54"/>
  <c r="BH5" i="54"/>
  <c r="AO5" i="54"/>
  <c r="AI9" i="54"/>
  <c r="AG9" i="54"/>
  <c r="BM9" i="54"/>
  <c r="BL9" i="54"/>
  <c r="BK9" i="54"/>
  <c r="BH9" i="54"/>
  <c r="BJ9" i="54"/>
  <c r="AP9" i="54"/>
  <c r="BQ9" i="54"/>
  <c r="AK9" i="54"/>
  <c r="AL9" i="54"/>
  <c r="AJ9" i="54"/>
  <c r="BI6" i="54"/>
  <c r="BI9" i="54"/>
  <c r="BP6" i="49"/>
  <c r="AI8" i="49"/>
  <c r="AM7" i="49"/>
  <c r="AL7" i="49"/>
  <c r="BN7" i="49"/>
  <c r="BM7" i="49"/>
  <c r="BI8" i="49"/>
  <c r="BJ8" i="49"/>
  <c r="AM6" i="49"/>
  <c r="AH8" i="49"/>
  <c r="AO6" i="49"/>
  <c r="CC11" i="50"/>
  <c r="CD11" i="50" s="1"/>
  <c r="BQ5" i="50"/>
  <c r="AP5" i="50"/>
  <c r="BQ6" i="50"/>
  <c r="AP6" i="50"/>
  <c r="AQ11" i="49"/>
  <c r="BR11" i="49"/>
  <c r="CB8" i="49"/>
  <c r="CE8" i="49" s="1"/>
  <c r="CB11" i="49"/>
  <c r="CE11" i="49" s="1"/>
  <c r="CC12" i="52"/>
  <c r="CD12" i="52" s="1"/>
  <c r="CC10" i="52"/>
  <c r="CD10" i="52" s="1"/>
  <c r="CB10" i="49"/>
  <c r="CE10" i="49" s="1"/>
  <c r="BR8" i="49"/>
  <c r="AQ10" i="49"/>
  <c r="BR9" i="49"/>
  <c r="AQ9" i="49"/>
  <c r="BR10" i="49"/>
  <c r="CC9" i="50"/>
  <c r="CD9" i="50" s="1"/>
  <c r="CC10" i="50"/>
  <c r="CD10" i="50" s="1"/>
  <c r="AQ5" i="49"/>
  <c r="CC6" i="51"/>
  <c r="CD6" i="51" s="1"/>
  <c r="CB6" i="49"/>
  <c r="CE6" i="49" s="1"/>
  <c r="CB5" i="49"/>
  <c r="CE5" i="49" s="1"/>
  <c r="CC6" i="50"/>
  <c r="CD6" i="50" s="1"/>
  <c r="CC5" i="50"/>
  <c r="CD5" i="50" s="1"/>
  <c r="CC7" i="50"/>
  <c r="CD7" i="50" s="1"/>
  <c r="CC8" i="52"/>
  <c r="CD8" i="52" s="1"/>
  <c r="CC8" i="51"/>
  <c r="CD8" i="51" s="1"/>
  <c r="CC9" i="51"/>
  <c r="CD9" i="51" s="1"/>
  <c r="CC7" i="51"/>
  <c r="CD7" i="51" s="1"/>
  <c r="CC9" i="53"/>
  <c r="CD9" i="53" s="1"/>
  <c r="CC8" i="53"/>
  <c r="CD8" i="53" s="1"/>
  <c r="CC7" i="53"/>
  <c r="CD7" i="53" s="1"/>
  <c r="CC5" i="53"/>
  <c r="CD5" i="53" s="1"/>
  <c r="CC9" i="54"/>
  <c r="CD9" i="54" s="1"/>
  <c r="CC5" i="54"/>
  <c r="CD5" i="54" s="1"/>
  <c r="CC8" i="54"/>
  <c r="CD8" i="54" s="1"/>
  <c r="CC6" i="54"/>
  <c r="CD6" i="54" s="1"/>
  <c r="AR4" i="50"/>
  <c r="AU4" i="50"/>
  <c r="BV4" i="50" s="1"/>
  <c r="AX4" i="50"/>
  <c r="BY4" i="50" s="1"/>
  <c r="AW4" i="50"/>
  <c r="BX4" i="50" s="1"/>
  <c r="AT4" i="50"/>
  <c r="BU4" i="50" s="1"/>
  <c r="AS4" i="50"/>
  <c r="BT4" i="50" s="1"/>
  <c r="AY4" i="50"/>
  <c r="BZ4" i="50" s="1"/>
  <c r="AN4" i="50"/>
  <c r="BO9" i="50" s="1"/>
  <c r="AL4" i="50"/>
  <c r="BM5" i="50" s="1"/>
  <c r="AG4" i="50"/>
  <c r="AG7" i="50" s="1"/>
  <c r="AM4" i="50"/>
  <c r="BN7" i="50" s="1"/>
  <c r="AK4" i="50"/>
  <c r="AK5" i="50" s="1"/>
  <c r="AH4" i="50"/>
  <c r="BI7" i="50" s="1"/>
  <c r="AZ4" i="50"/>
  <c r="CA4" i="50" s="1"/>
  <c r="AJ4" i="50"/>
  <c r="AJ5" i="50" s="1"/>
  <c r="AI4" i="50"/>
  <c r="AI7" i="50" s="1"/>
  <c r="AV4" i="50"/>
  <c r="BW4" i="50" s="1"/>
  <c r="AQ4" i="50"/>
  <c r="AQ8" i="50" s="1"/>
  <c r="AO4" i="50"/>
  <c r="BJ7" i="50"/>
  <c r="CC5" i="52"/>
  <c r="CD5" i="52" s="1"/>
  <c r="CC11" i="52"/>
  <c r="CD11" i="52" s="1"/>
  <c r="CC6" i="52"/>
  <c r="CD6" i="52" s="1"/>
  <c r="CC7" i="52"/>
  <c r="CD7" i="52" s="1"/>
  <c r="CC12" i="51"/>
  <c r="CD12" i="51" s="1"/>
  <c r="CC5" i="51"/>
  <c r="CD5" i="51" s="1"/>
  <c r="CC11" i="51"/>
  <c r="CD11" i="51" s="1"/>
  <c r="AE4" i="54"/>
  <c r="BH4" i="54"/>
  <c r="AR4" i="53"/>
  <c r="BS4" i="53" s="1"/>
  <c r="AZ4" i="53"/>
  <c r="CA4" i="53" s="1"/>
  <c r="AT4" i="53"/>
  <c r="BU4" i="53" s="1"/>
  <c r="AH4" i="53"/>
  <c r="BI4" i="53" s="1"/>
  <c r="AQ4" i="53"/>
  <c r="BR4" i="53" s="1"/>
  <c r="AN4" i="53"/>
  <c r="BO4" i="53" s="1"/>
  <c r="AP4" i="53"/>
  <c r="BQ4" i="53" s="1"/>
  <c r="AI4" i="53"/>
  <c r="BJ4" i="53" s="1"/>
  <c r="AO4" i="53"/>
  <c r="BP4" i="53" s="1"/>
  <c r="AY4" i="53"/>
  <c r="BZ4" i="53" s="1"/>
  <c r="AM4" i="53"/>
  <c r="BN4" i="53" s="1"/>
  <c r="AX4" i="53"/>
  <c r="BY4" i="53" s="1"/>
  <c r="AL4" i="53"/>
  <c r="BM4" i="53" s="1"/>
  <c r="AW4" i="53"/>
  <c r="BX4" i="53" s="1"/>
  <c r="AK4" i="53"/>
  <c r="BL4" i="53" s="1"/>
  <c r="AV4" i="53"/>
  <c r="BW4" i="53" s="1"/>
  <c r="AJ4" i="53"/>
  <c r="BK4" i="53" s="1"/>
  <c r="AU4" i="53"/>
  <c r="BV4" i="53" s="1"/>
  <c r="AS4" i="53"/>
  <c r="BT4" i="53" s="1"/>
  <c r="AG4" i="53"/>
  <c r="AG8" i="53" s="1"/>
  <c r="AR4" i="52"/>
  <c r="BS4" i="52" s="1"/>
  <c r="AQ4" i="52"/>
  <c r="BR4" i="52" s="1"/>
  <c r="AK4" i="52"/>
  <c r="BL6" i="52" s="1"/>
  <c r="AP4" i="52"/>
  <c r="BQ4" i="52" s="1"/>
  <c r="AO4" i="52"/>
  <c r="BP4" i="52" s="1"/>
  <c r="AZ4" i="52"/>
  <c r="CA4" i="52" s="1"/>
  <c r="AN4" i="52"/>
  <c r="BO4" i="52" s="1"/>
  <c r="AL4" i="52"/>
  <c r="AL8" i="52" s="1"/>
  <c r="AY4" i="52"/>
  <c r="BZ4" i="52" s="1"/>
  <c r="AM4" i="52"/>
  <c r="BN14" i="52" s="1"/>
  <c r="AX4" i="52"/>
  <c r="BY4" i="52" s="1"/>
  <c r="AV4" i="52"/>
  <c r="BW4" i="52" s="1"/>
  <c r="AJ4" i="52"/>
  <c r="BK7" i="52" s="1"/>
  <c r="AU4" i="52"/>
  <c r="BV4" i="52" s="1"/>
  <c r="AI4" i="52"/>
  <c r="AI7" i="52" s="1"/>
  <c r="AT4" i="52"/>
  <c r="BU4" i="52" s="1"/>
  <c r="AH4" i="52"/>
  <c r="AS4" i="52"/>
  <c r="BT4" i="52" s="1"/>
  <c r="AG4" i="52"/>
  <c r="AW4" i="52"/>
  <c r="BX4" i="52" s="1"/>
  <c r="AR4" i="51"/>
  <c r="BS4" i="51" s="1"/>
  <c r="AQ4" i="51"/>
  <c r="BR4" i="51" s="1"/>
  <c r="AU4" i="51"/>
  <c r="BV4" i="51" s="1"/>
  <c r="AT4" i="51"/>
  <c r="BU4" i="51" s="1"/>
  <c r="AP4" i="51"/>
  <c r="BQ4" i="51" s="1"/>
  <c r="AO4" i="51"/>
  <c r="BP4" i="51" s="1"/>
  <c r="AJ4" i="51"/>
  <c r="AI4" i="51"/>
  <c r="AZ4" i="51"/>
  <c r="CA4" i="51" s="1"/>
  <c r="AN4" i="51"/>
  <c r="AY4" i="51"/>
  <c r="BZ4" i="51" s="1"/>
  <c r="AM4" i="51"/>
  <c r="BN4" i="51" s="1"/>
  <c r="AW4" i="51"/>
  <c r="BX4" i="51" s="1"/>
  <c r="AK4" i="51"/>
  <c r="AX4" i="51"/>
  <c r="BY4" i="51" s="1"/>
  <c r="AL4" i="51"/>
  <c r="AH4" i="51"/>
  <c r="AS4" i="51"/>
  <c r="BT4" i="51" s="1"/>
  <c r="AG4" i="51"/>
  <c r="AV4" i="51"/>
  <c r="BW4" i="51" s="1"/>
  <c r="BM5" i="49"/>
  <c r="BM4" i="49"/>
  <c r="AL8" i="49"/>
  <c r="AL5" i="49"/>
  <c r="BM8" i="49"/>
  <c r="AL9" i="49"/>
  <c r="BM6" i="49"/>
  <c r="AN9" i="49"/>
  <c r="AP6" i="49"/>
  <c r="BQ8" i="49"/>
  <c r="BQ4" i="49"/>
  <c r="BQ5" i="49"/>
  <c r="AM8" i="49"/>
  <c r="AM5" i="49"/>
  <c r="BN4" i="49"/>
  <c r="AL6" i="49"/>
  <c r="BN9" i="49"/>
  <c r="BN8" i="49"/>
  <c r="BO6" i="49"/>
  <c r="BM9" i="49"/>
  <c r="AP8" i="49"/>
  <c r="AK9" i="49"/>
  <c r="BL7" i="49"/>
  <c r="BL8" i="49"/>
  <c r="BL4" i="49"/>
  <c r="BK4" i="49"/>
  <c r="AJ8" i="49"/>
  <c r="AJ9" i="49"/>
  <c r="BK5" i="49"/>
  <c r="BK8" i="49"/>
  <c r="BK7" i="49"/>
  <c r="BN5" i="49"/>
  <c r="AN5" i="49"/>
  <c r="AP7" i="49"/>
  <c r="AN6" i="49"/>
  <c r="AP5" i="49"/>
  <c r="BQ9" i="49"/>
  <c r="BO9" i="49"/>
  <c r="AJ6" i="49"/>
  <c r="BO8" i="49"/>
  <c r="AK5" i="49"/>
  <c r="AN7" i="49"/>
  <c r="AN8" i="49"/>
  <c r="BO4" i="49"/>
  <c r="BR5" i="49"/>
  <c r="BR4" i="49"/>
  <c r="AK6" i="49"/>
  <c r="AQ6" i="49"/>
  <c r="BO7" i="49"/>
  <c r="BR6" i="49"/>
  <c r="AK7" i="49"/>
  <c r="AO5" i="49"/>
  <c r="BP5" i="49"/>
  <c r="BP4" i="49"/>
  <c r="AO7" i="49"/>
  <c r="AP9" i="49"/>
  <c r="AQ8" i="49"/>
  <c r="AE4" i="49"/>
  <c r="AK9" i="52" l="1"/>
  <c r="AI6" i="50"/>
  <c r="AJ6" i="53"/>
  <c r="AQ8" i="53"/>
  <c r="AJ7" i="53"/>
  <c r="AK9" i="53"/>
  <c r="AG5" i="53"/>
  <c r="BK8" i="52"/>
  <c r="AK6" i="52"/>
  <c r="AL10" i="52"/>
  <c r="AR10" i="53"/>
  <c r="AN10" i="53"/>
  <c r="Z7" i="49"/>
  <c r="AK8" i="52"/>
  <c r="AK6" i="53"/>
  <c r="BK8" i="53"/>
  <c r="AK7" i="53"/>
  <c r="AP9" i="53"/>
  <c r="BL5" i="53"/>
  <c r="BJ8" i="52"/>
  <c r="AJ6" i="52"/>
  <c r="BO10" i="53"/>
  <c r="BS10" i="53"/>
  <c r="AP8" i="53"/>
  <c r="BL6" i="53"/>
  <c r="BQ6" i="53"/>
  <c r="BO8" i="53"/>
  <c r="BJ7" i="53"/>
  <c r="BI9" i="53"/>
  <c r="AH5" i="53"/>
  <c r="BL8" i="52"/>
  <c r="BK6" i="52"/>
  <c r="BP10" i="53"/>
  <c r="AO10" i="53"/>
  <c r="AI5" i="50"/>
  <c r="AM6" i="53"/>
  <c r="AK8" i="53"/>
  <c r="BK7" i="53"/>
  <c r="AK5" i="53"/>
  <c r="BI5" i="53"/>
  <c r="AK7" i="52"/>
  <c r="BH7" i="49"/>
  <c r="AG7" i="49"/>
  <c r="BH4" i="49"/>
  <c r="AG8" i="49"/>
  <c r="X8" i="49" s="1"/>
  <c r="BH8" i="49"/>
  <c r="BH5" i="49"/>
  <c r="AB5" i="49" s="1"/>
  <c r="AG5" i="49"/>
  <c r="X5" i="49" s="1"/>
  <c r="AG6" i="49"/>
  <c r="BH6" i="49"/>
  <c r="BQ10" i="53"/>
  <c r="AP10" i="53"/>
  <c r="BL9" i="52"/>
  <c r="BJ6" i="50"/>
  <c r="BJ5" i="50"/>
  <c r="Y9" i="49"/>
  <c r="AQ6" i="53"/>
  <c r="BR6" i="53"/>
  <c r="AH8" i="53"/>
  <c r="BR7" i="53"/>
  <c r="BP5" i="53"/>
  <c r="AJ7" i="52"/>
  <c r="BN10" i="53"/>
  <c r="BJ6" i="53"/>
  <c r="BH8" i="53"/>
  <c r="BQ8" i="53"/>
  <c r="BL7" i="53"/>
  <c r="BQ5" i="53"/>
  <c r="AI8" i="52"/>
  <c r="BL7" i="52"/>
  <c r="BK10" i="52"/>
  <c r="AM10" i="53"/>
  <c r="AN7" i="50"/>
  <c r="BN6" i="50"/>
  <c r="BK6" i="50"/>
  <c r="BO7" i="50"/>
  <c r="BO8" i="50"/>
  <c r="BN4" i="50"/>
  <c r="BN10" i="50"/>
  <c r="AM10" i="50"/>
  <c r="BP4" i="50"/>
  <c r="AO10" i="50"/>
  <c r="BP10" i="50"/>
  <c r="BS7" i="50"/>
  <c r="BS10" i="50"/>
  <c r="AR10" i="50"/>
  <c r="BS8" i="50"/>
  <c r="BO4" i="50"/>
  <c r="AN10" i="50"/>
  <c r="BO10" i="50"/>
  <c r="BM10" i="51"/>
  <c r="AL10" i="51"/>
  <c r="BO4" i="51"/>
  <c r="BO10" i="51"/>
  <c r="AN10" i="51"/>
  <c r="BK13" i="51"/>
  <c r="BK14" i="51"/>
  <c r="AJ14" i="51"/>
  <c r="AJ13" i="51"/>
  <c r="AK12" i="51"/>
  <c r="BL13" i="51"/>
  <c r="AK13" i="51"/>
  <c r="AK14" i="51"/>
  <c r="BL14" i="51"/>
  <c r="BL12" i="51"/>
  <c r="AO5" i="51"/>
  <c r="BP7" i="51"/>
  <c r="AP7" i="51"/>
  <c r="AO7" i="51"/>
  <c r="AP8" i="51"/>
  <c r="BP10" i="51"/>
  <c r="BO8" i="51"/>
  <c r="AN9" i="51"/>
  <c r="AM10" i="51"/>
  <c r="AO10" i="51"/>
  <c r="AO9" i="51"/>
  <c r="BQ9" i="51"/>
  <c r="AP6" i="51"/>
  <c r="BQ8" i="51"/>
  <c r="AP10" i="51"/>
  <c r="BQ10" i="51"/>
  <c r="AM9" i="51"/>
  <c r="BP8" i="51"/>
  <c r="BQ5" i="51"/>
  <c r="BN10" i="51"/>
  <c r="BF10" i="54"/>
  <c r="BE10" i="54"/>
  <c r="Y10" i="54"/>
  <c r="Z10" i="54"/>
  <c r="X10" i="54"/>
  <c r="CG10" i="54"/>
  <c r="BG10" i="54" s="1"/>
  <c r="AC10" i="54"/>
  <c r="CF10" i="54"/>
  <c r="AB10" i="54"/>
  <c r="AA10" i="54"/>
  <c r="Y7" i="54"/>
  <c r="AC7" i="54"/>
  <c r="Z12" i="54"/>
  <c r="BE12" i="54"/>
  <c r="X12" i="54"/>
  <c r="AB8" i="54"/>
  <c r="CF12" i="54"/>
  <c r="AA12" i="54"/>
  <c r="AC12" i="54"/>
  <c r="CG8" i="54"/>
  <c r="BG8" i="54" s="1"/>
  <c r="BF7" i="54"/>
  <c r="CG7" i="54"/>
  <c r="BG7" i="54" s="1"/>
  <c r="AC8" i="54"/>
  <c r="CG5" i="54"/>
  <c r="BG5" i="54" s="1"/>
  <c r="Y5" i="54"/>
  <c r="AA9" i="54"/>
  <c r="AA6" i="54"/>
  <c r="CF7" i="54"/>
  <c r="BF10" i="49"/>
  <c r="Y10" i="49"/>
  <c r="CG10" i="49"/>
  <c r="BG10" i="49" s="1"/>
  <c r="AB10" i="49"/>
  <c r="AB9" i="49"/>
  <c r="BF9" i="49"/>
  <c r="Z9" i="49"/>
  <c r="AQ14" i="50"/>
  <c r="AM6" i="50"/>
  <c r="BN8" i="50"/>
  <c r="AJ6" i="50"/>
  <c r="AO6" i="50"/>
  <c r="BR14" i="50"/>
  <c r="BP6" i="50"/>
  <c r="BR8" i="50"/>
  <c r="AM5" i="50"/>
  <c r="BP8" i="50"/>
  <c r="AR9" i="50"/>
  <c r="BN5" i="50"/>
  <c r="AH7" i="50"/>
  <c r="BP7" i="50"/>
  <c r="AR8" i="50"/>
  <c r="AN9" i="50"/>
  <c r="AR7" i="50"/>
  <c r="AM8" i="50"/>
  <c r="BP9" i="50"/>
  <c r="BS9" i="50"/>
  <c r="AN8" i="50"/>
  <c r="AO9" i="50"/>
  <c r="AM7" i="50"/>
  <c r="AH5" i="50"/>
  <c r="AO7" i="50"/>
  <c r="BI5" i="50"/>
  <c r="BI6" i="50"/>
  <c r="BK5" i="50"/>
  <c r="AH6" i="50"/>
  <c r="AO8" i="50"/>
  <c r="AC14" i="52"/>
  <c r="CF14" i="52"/>
  <c r="AA14" i="52"/>
  <c r="BM7" i="52"/>
  <c r="AM14" i="52"/>
  <c r="BM4" i="52"/>
  <c r="BM5" i="52"/>
  <c r="AL5" i="52"/>
  <c r="BM8" i="52"/>
  <c r="BM6" i="52"/>
  <c r="AL6" i="52"/>
  <c r="AL7" i="52"/>
  <c r="BN8" i="52"/>
  <c r="AM13" i="52"/>
  <c r="BN13" i="52"/>
  <c r="AM8" i="52"/>
  <c r="BO7" i="51"/>
  <c r="AN7" i="51"/>
  <c r="BN5" i="51"/>
  <c r="BP6" i="51"/>
  <c r="AN8" i="51"/>
  <c r="AP5" i="51"/>
  <c r="AP9" i="51"/>
  <c r="BQ6" i="51"/>
  <c r="AM6" i="51"/>
  <c r="AN5" i="51"/>
  <c r="BN7" i="51"/>
  <c r="AO8" i="51"/>
  <c r="BO5" i="51"/>
  <c r="BO9" i="51"/>
  <c r="AO6" i="51"/>
  <c r="BN9" i="51"/>
  <c r="AM7" i="51"/>
  <c r="AM5" i="51"/>
  <c r="BN6" i="51"/>
  <c r="BO6" i="51"/>
  <c r="AM8" i="51"/>
  <c r="BN8" i="51"/>
  <c r="BP5" i="51"/>
  <c r="BP9" i="51"/>
  <c r="AN6" i="51"/>
  <c r="AR6" i="53"/>
  <c r="BN6" i="53"/>
  <c r="BP8" i="53"/>
  <c r="BO7" i="53"/>
  <c r="AL5" i="53"/>
  <c r="AL9" i="53"/>
  <c r="BH5" i="53"/>
  <c r="AG6" i="53"/>
  <c r="BJ8" i="53"/>
  <c r="AL8" i="53"/>
  <c r="BP7" i="53"/>
  <c r="AN7" i="53"/>
  <c r="BH9" i="53"/>
  <c r="AM5" i="53"/>
  <c r="AP5" i="53"/>
  <c r="BS7" i="53"/>
  <c r="AN6" i="53"/>
  <c r="BQ7" i="53"/>
  <c r="AO6" i="53"/>
  <c r="AI8" i="53"/>
  <c r="AN8" i="53"/>
  <c r="BH7" i="53"/>
  <c r="AH7" i="53"/>
  <c r="BJ9" i="53"/>
  <c r="AO5" i="53"/>
  <c r="AI5" i="53"/>
  <c r="AR7" i="53"/>
  <c r="AR8" i="53"/>
  <c r="AL7" i="53"/>
  <c r="AG7" i="53"/>
  <c r="BS6" i="53"/>
  <c r="BQ9" i="53"/>
  <c r="BP6" i="53"/>
  <c r="BH6" i="53"/>
  <c r="BN8" i="53"/>
  <c r="BS8" i="53"/>
  <c r="AP7" i="53"/>
  <c r="BM7" i="53"/>
  <c r="BK9" i="53"/>
  <c r="AQ5" i="53"/>
  <c r="BN5" i="53"/>
  <c r="BM6" i="53"/>
  <c r="AI6" i="53"/>
  <c r="AM8" i="53"/>
  <c r="BM5" i="53"/>
  <c r="BO6" i="53"/>
  <c r="BS5" i="53"/>
  <c r="AP6" i="53"/>
  <c r="AH6" i="53"/>
  <c r="BL8" i="53"/>
  <c r="BM8" i="53"/>
  <c r="AM7" i="53"/>
  <c r="BI7" i="53"/>
  <c r="AH9" i="53"/>
  <c r="AG9" i="53"/>
  <c r="BJ5" i="53"/>
  <c r="AJ5" i="53"/>
  <c r="AN5" i="53"/>
  <c r="AO7" i="53"/>
  <c r="BI6" i="53"/>
  <c r="AL6" i="53"/>
  <c r="AO8" i="53"/>
  <c r="AJ8" i="53"/>
  <c r="AI7" i="53"/>
  <c r="AQ7" i="53"/>
  <c r="BM9" i="53"/>
  <c r="BL9" i="53"/>
  <c r="AR5" i="53"/>
  <c r="BO5" i="53"/>
  <c r="AA7" i="54"/>
  <c r="BF9" i="54"/>
  <c r="X9" i="54"/>
  <c r="Z9" i="54"/>
  <c r="BE9" i="54"/>
  <c r="CF8" i="54"/>
  <c r="AB6" i="54"/>
  <c r="AB5" i="54"/>
  <c r="Z7" i="54"/>
  <c r="X7" i="54"/>
  <c r="BE6" i="54"/>
  <c r="BF6" i="54"/>
  <c r="Z6" i="54"/>
  <c r="Y6" i="54"/>
  <c r="X6" i="54"/>
  <c r="AB7" i="54"/>
  <c r="CF6" i="54"/>
  <c r="BF5" i="54"/>
  <c r="X5" i="54"/>
  <c r="Z5" i="54"/>
  <c r="CF5" i="54"/>
  <c r="CG9" i="54"/>
  <c r="BG9" i="54" s="1"/>
  <c r="CF9" i="54"/>
  <c r="AB9" i="54"/>
  <c r="AC9" i="54"/>
  <c r="AC6" i="54"/>
  <c r="CG6" i="54"/>
  <c r="BG6" i="54" s="1"/>
  <c r="BE5" i="54"/>
  <c r="X8" i="54"/>
  <c r="Z8" i="54"/>
  <c r="Y8" i="54"/>
  <c r="BF8" i="54"/>
  <c r="BE8" i="54"/>
  <c r="BE7" i="54"/>
  <c r="AC5" i="54"/>
  <c r="AA8" i="54"/>
  <c r="AA5" i="54"/>
  <c r="Y9" i="54"/>
  <c r="AG11" i="50"/>
  <c r="BH12" i="50"/>
  <c r="BH14" i="50"/>
  <c r="AG13" i="50"/>
  <c r="AG10" i="50"/>
  <c r="BH13" i="50"/>
  <c r="BH11" i="50"/>
  <c r="AG12" i="50"/>
  <c r="BH10" i="50"/>
  <c r="AG14" i="50"/>
  <c r="BR13" i="50"/>
  <c r="BR11" i="50"/>
  <c r="AQ12" i="50"/>
  <c r="AQ11" i="50"/>
  <c r="BR12" i="50"/>
  <c r="AQ13" i="50"/>
  <c r="BR7" i="50"/>
  <c r="AQ7" i="50"/>
  <c r="AM7" i="52"/>
  <c r="BN7" i="52"/>
  <c r="BM6" i="50"/>
  <c r="AN5" i="50"/>
  <c r="BP5" i="50"/>
  <c r="BO5" i="50"/>
  <c r="AO5" i="50"/>
  <c r="BK7" i="50"/>
  <c r="AN6" i="50"/>
  <c r="AJ7" i="50"/>
  <c r="BO6" i="50"/>
  <c r="AA11" i="49"/>
  <c r="AC11" i="49"/>
  <c r="CF11" i="49"/>
  <c r="X11" i="49"/>
  <c r="BE11" i="49"/>
  <c r="Z11" i="49"/>
  <c r="AC9" i="49"/>
  <c r="BR6" i="50"/>
  <c r="AQ6" i="50"/>
  <c r="BS4" i="50"/>
  <c r="AR6" i="50"/>
  <c r="BS6" i="50"/>
  <c r="AR5" i="50"/>
  <c r="BS5" i="50"/>
  <c r="BN6" i="52"/>
  <c r="AM12" i="52"/>
  <c r="AM6" i="52"/>
  <c r="BN12" i="52"/>
  <c r="AG6" i="52"/>
  <c r="BH8" i="52"/>
  <c r="AG8" i="52"/>
  <c r="BH6" i="51"/>
  <c r="BH7" i="51"/>
  <c r="AG8" i="51"/>
  <c r="BH8" i="51"/>
  <c r="AG5" i="51"/>
  <c r="BH9" i="51"/>
  <c r="AG6" i="51"/>
  <c r="AG7" i="51"/>
  <c r="BH5" i="51"/>
  <c r="AG9" i="51"/>
  <c r="BM4" i="51"/>
  <c r="BM7" i="51"/>
  <c r="AL9" i="51"/>
  <c r="BM8" i="51"/>
  <c r="BM5" i="51"/>
  <c r="AL5" i="51"/>
  <c r="BM9" i="51"/>
  <c r="AL6" i="51"/>
  <c r="AL7" i="51"/>
  <c r="AL8" i="51"/>
  <c r="BM6" i="51"/>
  <c r="AM11" i="52"/>
  <c r="BN11" i="52"/>
  <c r="BL4" i="52"/>
  <c r="BL10" i="52"/>
  <c r="BL5" i="52"/>
  <c r="AK11" i="52"/>
  <c r="AK5" i="52"/>
  <c r="AK10" i="52"/>
  <c r="BL11" i="52"/>
  <c r="Z10" i="49"/>
  <c r="X10" i="49"/>
  <c r="BE10" i="49"/>
  <c r="CF10" i="49"/>
  <c r="AA10" i="49"/>
  <c r="AC10" i="49"/>
  <c r="BR4" i="50"/>
  <c r="AQ9" i="50"/>
  <c r="BR9" i="50"/>
  <c r="CG9" i="50" s="1"/>
  <c r="BG9" i="50" s="1"/>
  <c r="BR5" i="50"/>
  <c r="AQ10" i="50"/>
  <c r="AQ5" i="50"/>
  <c r="BR10" i="50"/>
  <c r="BK4" i="52"/>
  <c r="BK5" i="52"/>
  <c r="AJ5" i="52"/>
  <c r="BN4" i="52"/>
  <c r="BN10" i="52"/>
  <c r="AM5" i="52"/>
  <c r="AM9" i="52"/>
  <c r="BN5" i="52"/>
  <c r="BN9" i="52"/>
  <c r="AM10" i="52"/>
  <c r="BI6" i="52"/>
  <c r="BI8" i="52"/>
  <c r="AH8" i="52"/>
  <c r="BK7" i="51"/>
  <c r="AJ9" i="51"/>
  <c r="AJ8" i="51"/>
  <c r="BK6" i="51"/>
  <c r="BK8" i="51"/>
  <c r="AJ7" i="51"/>
  <c r="AJ6" i="51"/>
  <c r="BK9" i="51"/>
  <c r="BL4" i="51"/>
  <c r="AK9" i="51"/>
  <c r="AK8" i="51"/>
  <c r="BL6" i="51"/>
  <c r="AK7" i="51"/>
  <c r="BL5" i="51"/>
  <c r="BL9" i="51"/>
  <c r="BL8" i="51"/>
  <c r="AK6" i="51"/>
  <c r="AK5" i="51"/>
  <c r="BL7" i="51"/>
  <c r="AI6" i="51"/>
  <c r="BJ8" i="51"/>
  <c r="AI9" i="51"/>
  <c r="BJ6" i="51"/>
  <c r="AI7" i="51"/>
  <c r="AI8" i="51"/>
  <c r="BJ9" i="51"/>
  <c r="BJ7" i="51"/>
  <c r="AH6" i="51"/>
  <c r="BI8" i="51"/>
  <c r="BI7" i="51"/>
  <c r="AH9" i="51"/>
  <c r="BI6" i="51"/>
  <c r="AH7" i="51"/>
  <c r="BI9" i="51"/>
  <c r="AH8" i="51"/>
  <c r="AC6" i="49"/>
  <c r="AA7" i="49"/>
  <c r="AB6" i="49"/>
  <c r="BM4" i="50"/>
  <c r="AL8" i="50"/>
  <c r="BM8" i="50"/>
  <c r="AK7" i="50"/>
  <c r="BH8" i="50"/>
  <c r="BH4" i="50"/>
  <c r="AG8" i="50"/>
  <c r="AG5" i="50"/>
  <c r="BL7" i="50"/>
  <c r="BH7" i="50"/>
  <c r="AE4" i="50"/>
  <c r="AL7" i="50"/>
  <c r="BL4" i="50"/>
  <c r="AK8" i="50"/>
  <c r="BL8" i="50"/>
  <c r="BH5" i="50"/>
  <c r="AK6" i="50"/>
  <c r="AL6" i="50"/>
  <c r="BH6" i="50"/>
  <c r="BL5" i="50"/>
  <c r="BJ4" i="50"/>
  <c r="AI8" i="50"/>
  <c r="BJ8" i="50"/>
  <c r="AG6" i="50"/>
  <c r="BK4" i="50"/>
  <c r="AJ8" i="50"/>
  <c r="BK8" i="50"/>
  <c r="BL6" i="50"/>
  <c r="BM7" i="50"/>
  <c r="AL5" i="50"/>
  <c r="BI4" i="50"/>
  <c r="BI8" i="50"/>
  <c r="AH8" i="50"/>
  <c r="AC8" i="49"/>
  <c r="CF8" i="49"/>
  <c r="CG8" i="49"/>
  <c r="BG8" i="49" s="1"/>
  <c r="AC7" i="49"/>
  <c r="CG7" i="49"/>
  <c r="BG7" i="49" s="1"/>
  <c r="CF7" i="49"/>
  <c r="AB7" i="49"/>
  <c r="BJ6" i="52"/>
  <c r="AI6" i="52"/>
  <c r="AH6" i="52"/>
  <c r="BI4" i="52"/>
  <c r="AH5" i="52"/>
  <c r="BI5" i="52"/>
  <c r="AG5" i="52"/>
  <c r="BH5" i="52"/>
  <c r="BH6" i="52"/>
  <c r="BJ4" i="52"/>
  <c r="AI5" i="52"/>
  <c r="BJ5" i="52"/>
  <c r="AG7" i="52"/>
  <c r="BH7" i="52"/>
  <c r="BI7" i="52"/>
  <c r="BJ7" i="52"/>
  <c r="AH7" i="52"/>
  <c r="BF6" i="49"/>
  <c r="Z6" i="49"/>
  <c r="Y6" i="49"/>
  <c r="AC5" i="49"/>
  <c r="BJ4" i="51"/>
  <c r="AI12" i="51"/>
  <c r="BJ5" i="51"/>
  <c r="AI11" i="51"/>
  <c r="BJ12" i="51"/>
  <c r="AI5" i="51"/>
  <c r="BJ11" i="51"/>
  <c r="BK4" i="51"/>
  <c r="BK11" i="51"/>
  <c r="BK5" i="51"/>
  <c r="AJ11" i="51"/>
  <c r="BK12" i="51"/>
  <c r="AJ5" i="51"/>
  <c r="AJ12" i="51"/>
  <c r="BI4" i="51"/>
  <c r="BI11" i="51"/>
  <c r="BI5" i="51"/>
  <c r="AH12" i="51"/>
  <c r="AH10" i="51"/>
  <c r="BI12" i="51"/>
  <c r="BI10" i="51"/>
  <c r="AH11" i="51"/>
  <c r="AH5" i="51"/>
  <c r="AE4" i="53"/>
  <c r="BH4" i="53"/>
  <c r="AE4" i="52"/>
  <c r="BH4" i="52"/>
  <c r="AE4" i="51"/>
  <c r="BH4" i="51"/>
  <c r="X9" i="49"/>
  <c r="AB8" i="49"/>
  <c r="BE9" i="49"/>
  <c r="AA9" i="49"/>
  <c r="BF7" i="49"/>
  <c r="CF9" i="49"/>
  <c r="Y7" i="49"/>
  <c r="CG5" i="49"/>
  <c r="BG5" i="49" s="1"/>
  <c r="AA5" i="49"/>
  <c r="CG9" i="49"/>
  <c r="BG9" i="49" s="1"/>
  <c r="X7" i="49"/>
  <c r="CG6" i="49"/>
  <c r="BG6" i="49" s="1"/>
  <c r="CF6" i="49"/>
  <c r="BE7" i="49"/>
  <c r="BF5" i="49"/>
  <c r="BE5" i="49"/>
  <c r="CF5" i="49"/>
  <c r="AA8" i="49"/>
  <c r="AA6" i="49"/>
  <c r="BE6" i="49"/>
  <c r="X6" i="49"/>
  <c r="Z10" i="53" l="1"/>
  <c r="BF10" i="53"/>
  <c r="Y10" i="53"/>
  <c r="BE10" i="53"/>
  <c r="X10" i="53"/>
  <c r="CG10" i="53"/>
  <c r="BG10" i="53" s="1"/>
  <c r="AB10" i="53"/>
  <c r="AA10" i="53"/>
  <c r="CF10" i="53"/>
  <c r="AC10" i="53"/>
  <c r="BF8" i="49"/>
  <c r="Y8" i="49"/>
  <c r="Z8" i="49"/>
  <c r="Y5" i="49"/>
  <c r="BF8" i="53"/>
  <c r="BE8" i="49"/>
  <c r="Z5" i="49"/>
  <c r="BF5" i="53"/>
  <c r="CF8" i="53"/>
  <c r="BE13" i="51"/>
  <c r="Y13" i="51"/>
  <c r="X13" i="51"/>
  <c r="BF13" i="51"/>
  <c r="Z13" i="51"/>
  <c r="Y14" i="51"/>
  <c r="X14" i="51"/>
  <c r="BE14" i="51"/>
  <c r="Z14" i="51"/>
  <c r="BF14" i="51"/>
  <c r="CG14" i="51"/>
  <c r="BG14" i="51" s="1"/>
  <c r="AA14" i="51"/>
  <c r="AB14" i="51"/>
  <c r="AC14" i="51"/>
  <c r="CF14" i="51"/>
  <c r="CG13" i="51"/>
  <c r="BG13" i="51" s="1"/>
  <c r="AC13" i="51"/>
  <c r="AA13" i="51"/>
  <c r="CF13" i="51"/>
  <c r="AB13" i="51"/>
  <c r="AB9" i="50"/>
  <c r="Y10" i="51"/>
  <c r="BF10" i="51"/>
  <c r="CG10" i="51"/>
  <c r="BG10" i="51" s="1"/>
  <c r="AB10" i="51"/>
  <c r="Y14" i="50"/>
  <c r="BF14" i="50"/>
  <c r="BF9" i="50"/>
  <c r="Y9" i="50"/>
  <c r="CG14" i="50"/>
  <c r="BG14" i="50" s="1"/>
  <c r="AB14" i="50"/>
  <c r="AB10" i="52"/>
  <c r="CG10" i="52"/>
  <c r="BG10" i="52" s="1"/>
  <c r="Y10" i="52"/>
  <c r="BF10" i="52"/>
  <c r="X14" i="52"/>
  <c r="Z14" i="52"/>
  <c r="BE14" i="52"/>
  <c r="CG11" i="52"/>
  <c r="BG11" i="52" s="1"/>
  <c r="AB11" i="52"/>
  <c r="AB13" i="52"/>
  <c r="CG13" i="52"/>
  <c r="BG13" i="52" s="1"/>
  <c r="AB12" i="52"/>
  <c r="CG12" i="52"/>
  <c r="BG12" i="52" s="1"/>
  <c r="BF13" i="52"/>
  <c r="Y13" i="52"/>
  <c r="BF11" i="52"/>
  <c r="Y11" i="52"/>
  <c r="Y12" i="52"/>
  <c r="BF12" i="52"/>
  <c r="AC13" i="52"/>
  <c r="AA13" i="52"/>
  <c r="CF13" i="52"/>
  <c r="Z13" i="52"/>
  <c r="X13" i="52"/>
  <c r="BE13" i="52"/>
  <c r="Y5" i="53"/>
  <c r="BF7" i="53"/>
  <c r="BE7" i="53"/>
  <c r="X7" i="53"/>
  <c r="Y7" i="53"/>
  <c r="Z7" i="53"/>
  <c r="AB8" i="53"/>
  <c r="BF6" i="53"/>
  <c r="Z6" i="53"/>
  <c r="Y6" i="53"/>
  <c r="BE6" i="53"/>
  <c r="X6" i="53"/>
  <c r="X5" i="53"/>
  <c r="BF9" i="53"/>
  <c r="BE9" i="53"/>
  <c r="Z9" i="53"/>
  <c r="X9" i="53"/>
  <c r="Y9" i="53"/>
  <c r="CG8" i="53"/>
  <c r="BG8" i="53" s="1"/>
  <c r="AA5" i="53"/>
  <c r="CF5" i="53"/>
  <c r="AC5" i="53"/>
  <c r="CG5" i="53"/>
  <c r="BG5" i="53" s="1"/>
  <c r="AB5" i="53"/>
  <c r="BE8" i="53"/>
  <c r="AB9" i="53"/>
  <c r="CG9" i="53"/>
  <c r="BG9" i="53" s="1"/>
  <c r="AC9" i="53"/>
  <c r="CF9" i="53"/>
  <c r="AA9" i="53"/>
  <c r="Z8" i="53"/>
  <c r="Z5" i="53"/>
  <c r="AA8" i="53"/>
  <c r="Y8" i="53"/>
  <c r="BE5" i="53"/>
  <c r="X8" i="53"/>
  <c r="AC8" i="53"/>
  <c r="AA6" i="53"/>
  <c r="AC6" i="53"/>
  <c r="CF6" i="53"/>
  <c r="CG6" i="53"/>
  <c r="BG6" i="53" s="1"/>
  <c r="AB6" i="53"/>
  <c r="AA7" i="53"/>
  <c r="AC7" i="53"/>
  <c r="CG7" i="53"/>
  <c r="BG7" i="53" s="1"/>
  <c r="AB7" i="53"/>
  <c r="CF7" i="53"/>
  <c r="Z14" i="50"/>
  <c r="X14" i="50"/>
  <c r="BE14" i="50"/>
  <c r="AA14" i="50"/>
  <c r="AC14" i="50"/>
  <c r="CF14" i="50"/>
  <c r="Y7" i="50"/>
  <c r="BE12" i="50"/>
  <c r="Y12" i="50"/>
  <c r="BF12" i="50"/>
  <c r="Z12" i="50"/>
  <c r="X12" i="50"/>
  <c r="AB11" i="50"/>
  <c r="AC11" i="50"/>
  <c r="AA11" i="50"/>
  <c r="CF11" i="50"/>
  <c r="CG11" i="50"/>
  <c r="BG11" i="50" s="1"/>
  <c r="Y13" i="50"/>
  <c r="BE13" i="50"/>
  <c r="BF13" i="50"/>
  <c r="X13" i="50"/>
  <c r="Z13" i="50"/>
  <c r="AC12" i="50"/>
  <c r="CG12" i="50"/>
  <c r="BG12" i="50" s="1"/>
  <c r="AA12" i="50"/>
  <c r="CF12" i="50"/>
  <c r="AB12" i="50"/>
  <c r="Z11" i="50"/>
  <c r="BE11" i="50"/>
  <c r="X11" i="50"/>
  <c r="Y11" i="50"/>
  <c r="BF11" i="50"/>
  <c r="AA13" i="50"/>
  <c r="CG13" i="50"/>
  <c r="BG13" i="50" s="1"/>
  <c r="CF13" i="50"/>
  <c r="AB13" i="50"/>
  <c r="AC13" i="50"/>
  <c r="AB10" i="50"/>
  <c r="CG10" i="50"/>
  <c r="BG10" i="50" s="1"/>
  <c r="BF10" i="50"/>
  <c r="Y10" i="50"/>
  <c r="BE7" i="50"/>
  <c r="X7" i="50"/>
  <c r="BF7" i="50"/>
  <c r="Z7" i="50"/>
  <c r="X12" i="52"/>
  <c r="Z12" i="52"/>
  <c r="BE12" i="52"/>
  <c r="CF12" i="52"/>
  <c r="AA12" i="52"/>
  <c r="AC12" i="52"/>
  <c r="AA11" i="52"/>
  <c r="AC11" i="52"/>
  <c r="CF11" i="52"/>
  <c r="Z11" i="52"/>
  <c r="BE11" i="52"/>
  <c r="X11" i="52"/>
  <c r="X9" i="50"/>
  <c r="BE9" i="50"/>
  <c r="Z9" i="50"/>
  <c r="AA10" i="50"/>
  <c r="CF10" i="50"/>
  <c r="AC10" i="50"/>
  <c r="Z10" i="50"/>
  <c r="BE10" i="50"/>
  <c r="X10" i="50"/>
  <c r="AC9" i="50"/>
  <c r="CF9" i="50"/>
  <c r="AA9" i="50"/>
  <c r="Z10" i="52"/>
  <c r="X10" i="52"/>
  <c r="BE10" i="52"/>
  <c r="AA9" i="52"/>
  <c r="CF9" i="52"/>
  <c r="AC9" i="52"/>
  <c r="BE9" i="52"/>
  <c r="Z9" i="52"/>
  <c r="X9" i="52"/>
  <c r="AA10" i="52"/>
  <c r="CF10" i="52"/>
  <c r="AC10" i="52"/>
  <c r="Y8" i="52"/>
  <c r="X8" i="52"/>
  <c r="BE8" i="52"/>
  <c r="BF8" i="52"/>
  <c r="Z8" i="52"/>
  <c r="AB8" i="52"/>
  <c r="AC8" i="52"/>
  <c r="CG8" i="52"/>
  <c r="BG8" i="52" s="1"/>
  <c r="AA8" i="52"/>
  <c r="CF8" i="52"/>
  <c r="AA7" i="51"/>
  <c r="AB7" i="51"/>
  <c r="CF7" i="51"/>
  <c r="CG7" i="51"/>
  <c r="BG7" i="51" s="1"/>
  <c r="AC7" i="51"/>
  <c r="Y6" i="51"/>
  <c r="X6" i="51"/>
  <c r="BE6" i="51"/>
  <c r="BF6" i="51"/>
  <c r="Z6" i="51"/>
  <c r="X9" i="51"/>
  <c r="Z9" i="51"/>
  <c r="BF9" i="51"/>
  <c r="Y9" i="51"/>
  <c r="BE9" i="51"/>
  <c r="CF8" i="51"/>
  <c r="AA8" i="51"/>
  <c r="AC8" i="51"/>
  <c r="AB8" i="51"/>
  <c r="CG8" i="51"/>
  <c r="BG8" i="51" s="1"/>
  <c r="X8" i="51"/>
  <c r="Y8" i="51"/>
  <c r="BE8" i="51"/>
  <c r="Z8" i="51"/>
  <c r="BF8" i="51"/>
  <c r="CF9" i="51"/>
  <c r="AB9" i="51"/>
  <c r="AA9" i="51"/>
  <c r="AC9" i="51"/>
  <c r="CG9" i="51"/>
  <c r="BG9" i="51" s="1"/>
  <c r="Y7" i="51"/>
  <c r="BE7" i="51"/>
  <c r="BF7" i="51"/>
  <c r="Z7" i="51"/>
  <c r="X7" i="51"/>
  <c r="CG6" i="51"/>
  <c r="BG6" i="51" s="1"/>
  <c r="CF6" i="51"/>
  <c r="AA6" i="51"/>
  <c r="AB6" i="51"/>
  <c r="AC6" i="51"/>
  <c r="CF6" i="50"/>
  <c r="AB6" i="50"/>
  <c r="AA6" i="50"/>
  <c r="CG6" i="50"/>
  <c r="BG6" i="50" s="1"/>
  <c r="AC6" i="50"/>
  <c r="AA5" i="50"/>
  <c r="AB5" i="50"/>
  <c r="AC5" i="50"/>
  <c r="CF5" i="50"/>
  <c r="CG5" i="50"/>
  <c r="BG5" i="50" s="1"/>
  <c r="Y8" i="50"/>
  <c r="Z8" i="50"/>
  <c r="BF8" i="50"/>
  <c r="X8" i="50"/>
  <c r="BE8" i="50"/>
  <c r="X6" i="50"/>
  <c r="Y6" i="50"/>
  <c r="Z6" i="50"/>
  <c r="BE6" i="50"/>
  <c r="BF6" i="50"/>
  <c r="X5" i="50"/>
  <c r="Y5" i="50"/>
  <c r="Z5" i="50"/>
  <c r="BF5" i="50"/>
  <c r="BE5" i="50"/>
  <c r="AB8" i="50"/>
  <c r="CF8" i="50"/>
  <c r="CG8" i="50"/>
  <c r="BG8" i="50" s="1"/>
  <c r="AA8" i="50"/>
  <c r="AC8" i="50"/>
  <c r="AA7" i="50"/>
  <c r="CG7" i="50"/>
  <c r="BG7" i="50" s="1"/>
  <c r="AC7" i="50"/>
  <c r="AB7" i="50"/>
  <c r="CF7" i="50"/>
  <c r="BF6" i="52"/>
  <c r="Z6" i="52"/>
  <c r="Y6" i="52"/>
  <c r="X6" i="52"/>
  <c r="BE6" i="52"/>
  <c r="AC6" i="52"/>
  <c r="AA6" i="52"/>
  <c r="AB6" i="52"/>
  <c r="CG6" i="52"/>
  <c r="BG6" i="52" s="1"/>
  <c r="CF6" i="52"/>
  <c r="X5" i="52"/>
  <c r="BF5" i="52"/>
  <c r="Y5" i="52"/>
  <c r="Z5" i="52"/>
  <c r="BE5" i="52"/>
  <c r="AC7" i="52"/>
  <c r="CF7" i="52"/>
  <c r="AB7" i="52"/>
  <c r="CG7" i="52"/>
  <c r="BG7" i="52" s="1"/>
  <c r="AA7" i="52"/>
  <c r="Y7" i="52"/>
  <c r="BF7" i="52"/>
  <c r="BE7" i="52"/>
  <c r="X7" i="52"/>
  <c r="Z7" i="52"/>
  <c r="AB5" i="52"/>
  <c r="CF5" i="52"/>
  <c r="AC5" i="52"/>
  <c r="CG5" i="52"/>
  <c r="BG5" i="52" s="1"/>
  <c r="AA5" i="52"/>
  <c r="Y11" i="51"/>
  <c r="BF11" i="51"/>
  <c r="CG11" i="51"/>
  <c r="BG11" i="51" s="1"/>
  <c r="AB11" i="51"/>
  <c r="CG12" i="51"/>
  <c r="BG12" i="51" s="1"/>
  <c r="AB12" i="51"/>
  <c r="BF12" i="51"/>
  <c r="Y12" i="51"/>
  <c r="X11" i="51"/>
  <c r="BE11" i="51"/>
  <c r="Z11" i="51"/>
  <c r="Z10" i="51"/>
  <c r="X10" i="51"/>
  <c r="BE10" i="51"/>
  <c r="BF5" i="51"/>
  <c r="Z5" i="51"/>
  <c r="BE5" i="51"/>
  <c r="Y5" i="51"/>
  <c r="X5" i="51"/>
  <c r="AA10" i="51"/>
  <c r="AC10" i="51"/>
  <c r="CF10" i="51"/>
  <c r="AA12" i="51"/>
  <c r="CF12" i="51"/>
  <c r="AC12" i="51"/>
  <c r="BE12" i="51"/>
  <c r="Z12" i="51"/>
  <c r="X12" i="51"/>
  <c r="CG5" i="51"/>
  <c r="BG5" i="51" s="1"/>
  <c r="AC5" i="51"/>
  <c r="AA5" i="51"/>
  <c r="CF5" i="51"/>
  <c r="AB5" i="51"/>
  <c r="AC11" i="51"/>
  <c r="CF11" i="51"/>
  <c r="AA11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Anne-Mette Ruud Grønvold</author>
    <author>Anne Siv Bjordal Brenne</author>
  </authors>
  <commentList>
    <comment ref="X1" authorId="0" shapeId="0" xr:uid="{00000000-0006-0000-00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0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000-000003000000}">
      <text>
        <r>
          <rPr>
            <sz val="9"/>
            <color indexed="81"/>
            <rFont val="Tahoma"/>
            <family val="2"/>
          </rPr>
          <t>Kvalitetsmål for gjennomsnittlig bias. 0,25xCVtb.</t>
        </r>
      </text>
    </comment>
    <comment ref="Z2" authorId="0" shapeId="0" xr:uid="{00000000-0006-0000-00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0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0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0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0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0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0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E7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Anne-Mette Ruud Grønvold:</t>
        </r>
        <r>
          <rPr>
            <sz val="9"/>
            <color indexed="81"/>
            <rFont val="Tahoma"/>
            <family val="2"/>
          </rPr>
          <t xml:space="preserve">
Slenger (72,7) ekskludert</t>
        </r>
      </text>
    </comment>
    <comment ref="J9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K9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L9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N9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O9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Anne Siv Bjordal Brenne</author>
  </authors>
  <commentList>
    <comment ref="X1" authorId="0" shapeId="0" xr:uid="{00000000-0006-0000-01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1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100-000003000000}">
      <text>
        <r>
          <rPr>
            <sz val="9"/>
            <color indexed="81"/>
            <rFont val="Tahoma"/>
            <family val="2"/>
          </rPr>
          <t>Kvalitetsmål for gjennomsnittlig bias. 0,25xCVtb.</t>
        </r>
      </text>
    </comment>
    <comment ref="Z2" authorId="0" shapeId="0" xr:uid="{00000000-0006-0000-01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1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1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1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1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1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1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J9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K9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L9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N9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O9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Anne-Mette Ruud Grønvold</author>
  </authors>
  <commentList>
    <comment ref="X1" authorId="0" shapeId="0" xr:uid="{00000000-0006-0000-02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2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200-000003000000}">
      <text>
        <r>
          <rPr>
            <sz val="9"/>
            <color indexed="81"/>
            <rFont val="Tahoma"/>
            <family val="2"/>
          </rPr>
          <t>Kvalitetsmål for gjennomsnittlig bias. 0,25xCVtb.</t>
        </r>
      </text>
    </comment>
    <comment ref="Z2" authorId="0" shapeId="0" xr:uid="{00000000-0006-0000-02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2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2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2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2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2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2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G7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Anne-Mette Ruud Grønvold:</t>
        </r>
        <r>
          <rPr>
            <sz val="9"/>
            <color indexed="81"/>
            <rFont val="Tahoma"/>
            <family val="2"/>
          </rPr>
          <t xml:space="preserve">
Slenger (0,19) ekskludert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Anne Siv Bjordal Brenne</author>
  </authors>
  <commentList>
    <comment ref="X1" authorId="0" shapeId="0" xr:uid="{00000000-0006-0000-03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3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3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3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3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3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3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3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3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3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G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I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  <comment ref="J9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>Anne Siv Bjordal Brenne:</t>
        </r>
        <r>
          <rPr>
            <sz val="9"/>
            <color indexed="81"/>
            <rFont val="Tahoma"/>
            <family val="2"/>
          </rPr>
          <t xml:space="preserve">
Ikke analysert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Anne-Mette Ruud Grønvold</author>
  </authors>
  <commentList>
    <comment ref="X1" authorId="0" shapeId="0" xr:uid="{00000000-0006-0000-04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4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4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4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4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4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4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4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4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4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D7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Anne-Mette Ruud Grønvold:</t>
        </r>
        <r>
          <rPr>
            <sz val="9"/>
            <color indexed="81"/>
            <rFont val="Tahoma"/>
            <family val="2"/>
          </rPr>
          <t xml:space="preserve">
Slenger/skrivefeil (4,31) ekskludert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</authors>
  <commentList>
    <comment ref="X1" authorId="0" shapeId="0" xr:uid="{00000000-0006-0000-05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5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5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5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5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5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5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5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5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5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</commentList>
</comments>
</file>

<file path=xl/sharedStrings.xml><?xml version="1.0" encoding="utf-8"?>
<sst xmlns="http://schemas.openxmlformats.org/spreadsheetml/2006/main" count="337" uniqueCount="114">
  <si>
    <t>Prøve nr</t>
  </si>
  <si>
    <t>M %</t>
  </si>
  <si>
    <t>M abs</t>
  </si>
  <si>
    <t>Relative avvik</t>
  </si>
  <si>
    <t>Absolutte avvik</t>
  </si>
  <si>
    <t>Bias-mål</t>
  </si>
  <si>
    <t>Total-mål</t>
  </si>
  <si>
    <t>% &gt; mål</t>
  </si>
  <si>
    <t>Analysekriterier</t>
  </si>
  <si>
    <t>Resultater</t>
  </si>
  <si>
    <t>B</t>
  </si>
  <si>
    <t>CI</t>
  </si>
  <si>
    <t>K</t>
  </si>
  <si>
    <t>M</t>
  </si>
  <si>
    <t>Tid 0</t>
  </si>
  <si>
    <t>Tid 1</t>
  </si>
  <si>
    <t>Tid 2</t>
  </si>
  <si>
    <t>Tid 3</t>
  </si>
  <si>
    <t>Tid 4</t>
  </si>
  <si>
    <t>-B</t>
  </si>
  <si>
    <t>-CI</t>
  </si>
  <si>
    <t>TEa</t>
  </si>
  <si>
    <t>-TEa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</si>
  <si>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</si>
  <si>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</si>
  <si>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</si>
  <si>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</si>
  <si>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</si>
  <si>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</si>
  <si>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</si>
  <si>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</si>
  <si>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</si>
  <si>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</si>
  <si>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</si>
  <si>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</si>
  <si>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</si>
  <si>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</si>
  <si>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</si>
  <si>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</si>
  <si>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</si>
  <si>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</si>
  <si>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</si>
  <si>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</si>
  <si>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</si>
  <si>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</si>
  <si>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</si>
  <si>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</si>
  <si>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</si>
  <si>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</si>
  <si>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</si>
  <si>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</si>
  <si>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</si>
  <si>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</si>
  <si>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</si>
  <si>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</si>
  <si>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</si>
  <si>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</si>
  <si>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theme="3" tint="-0.499984740745262"/>
        <rFont val="Calibri"/>
        <family val="2"/>
      </rPr>
      <t>◦</t>
    </r>
    <r>
      <rPr>
        <sz val="12"/>
        <color theme="3" tint="-0.499984740745262"/>
        <rFont val="Arial"/>
        <family val="2"/>
      </rPr>
      <t>C)</t>
    </r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</si>
  <si>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</si>
  <si>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</si>
  <si>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</si>
  <si>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</si>
  <si>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</si>
  <si>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theme="3" tint="-0.499984740745262"/>
        <rFont val="Arial"/>
        <family val="2"/>
      </rPr>
      <t>3</t>
    </r>
    <r>
      <rPr>
        <sz val="12"/>
        <color theme="3" tint="-0.499984740745262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</si>
  <si>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</si>
  <si>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</si>
  <si>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</si>
  <si>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</si>
  <si>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</si>
  <si>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</si>
  <si>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</si>
  <si>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Ikke skriv I dette arket!</t>
  </si>
  <si>
    <t>Architect i2000SR</t>
  </si>
  <si>
    <t>Immunologisk metode</t>
  </si>
  <si>
    <t>romtemp.</t>
  </si>
  <si>
    <t>10 min.</t>
  </si>
  <si>
    <r>
      <t>20</t>
    </r>
    <r>
      <rPr>
        <sz val="12"/>
        <color theme="3" tint="-0.499984740745262"/>
        <rFont val="Calibri"/>
        <family val="2"/>
      </rPr>
      <t>°</t>
    </r>
    <r>
      <rPr>
        <sz val="12"/>
        <color theme="3" tint="-0.499984740745262"/>
        <rFont val="Arial"/>
        <family val="2"/>
      </rPr>
      <t>C</t>
    </r>
  </si>
  <si>
    <t xml:space="preserve">                                 Rita Sannes Markussen. Rita.sannes@so-hf.no </t>
  </si>
  <si>
    <t>Sykehuset Østfold Kalnes</t>
  </si>
  <si>
    <t>96 t kjøl</t>
  </si>
  <si>
    <t>120t kjøl</t>
  </si>
  <si>
    <t>Temperatur etter analysering. 2-8◦C)</t>
  </si>
  <si>
    <t xml:space="preserve"> 2-8◦C</t>
  </si>
  <si>
    <t xml:space="preserve"> </t>
  </si>
  <si>
    <t>48 t kjøl</t>
  </si>
  <si>
    <t>72 t kjøl</t>
  </si>
  <si>
    <t>X</t>
  </si>
  <si>
    <t>0,5-1 time</t>
  </si>
  <si>
    <t>Holdbarhet i serum oppbevart på prøveglass med separatorgel og clot aktivator</t>
  </si>
  <si>
    <t>1 time</t>
  </si>
  <si>
    <t>Tid 5</t>
  </si>
  <si>
    <t>144 kjøl</t>
  </si>
  <si>
    <t>FSH</t>
  </si>
  <si>
    <t>LH</t>
  </si>
  <si>
    <t>Østradiol</t>
  </si>
  <si>
    <t>Progesteron</t>
  </si>
  <si>
    <t>Prolaktin</t>
  </si>
  <si>
    <t>SHBG</t>
  </si>
  <si>
    <t>SHBG, Prolaktin, Østradiol, Progesteron, LH og FSH</t>
  </si>
  <si>
    <t>Architect i2000SR  reagens</t>
  </si>
  <si>
    <t xml:space="preserve">Tid 5 </t>
  </si>
  <si>
    <t>144 t kjøl</t>
  </si>
  <si>
    <t>Tid 6</t>
  </si>
  <si>
    <t>168 t kjøl</t>
  </si>
  <si>
    <t>168 t</t>
  </si>
  <si>
    <t xml:space="preserve">Tid 6 </t>
  </si>
  <si>
    <t>168 t kjol</t>
  </si>
  <si>
    <t>Desember 2021-Januar 2022</t>
  </si>
  <si>
    <t>1-5-timer</t>
  </si>
  <si>
    <t xml:space="preserve">Vacuette 5ml serum  m/gel og clot aktivator. </t>
  </si>
  <si>
    <t>Vi godtar en holdbarhet på 6 dager på FSH og SHBG, og 7 dager på LH, Progesteron, Prolaktin og Østradiol.</t>
  </si>
  <si>
    <t>Godkjent av med.faglig. Ref. møte immunkjemi 20.01.2022.</t>
  </si>
  <si>
    <t>Dato og signatur: 22.01.22. Rita Sannes Markussen</t>
  </si>
  <si>
    <r>
      <t>Hensikten med studie er å se om serum som blir oppbevart på prøveglass med separatorgel  og clot aktivator er holdbare utover det leverandøren sier, &gt;24 timer i kjøleskap. Noen prøver ble tatt av ansatte og andre ble tatt rutinemessig av pasienter på sykehuset</t>
    </r>
    <r>
      <rPr>
        <b/>
        <sz val="11"/>
        <rFont val="Calibri"/>
        <family val="2"/>
        <scheme val="minor"/>
      </rPr>
      <t>. Når prøvene kom til laboratoriet ble de satt på track og  sentrifugert etter 30 min.</t>
    </r>
    <r>
      <rPr>
        <b/>
        <sz val="11"/>
        <color theme="3" tint="-0.49998474074526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Prøvene ble sentrifugert i 10 min og analysert, "Null prøven". Etter analysering gikk prøven automatisk til kjøleskap.  Etter 48 timer ble det tatt ut 0,5 ml serum av prøveglasset og SHBG, Prolaktin, Østradiol,progesteron, LH o</t>
    </r>
    <r>
      <rPr>
        <b/>
        <sz val="11"/>
        <color theme="3" tint="-0.499984740745262"/>
        <rFont val="Calibri"/>
        <family val="2"/>
        <scheme val="minor"/>
      </rPr>
      <t>g FSH ble analysert. Prøveglasset ble så satt tilbake i kjøleskap. Vi gjorde det samme e</t>
    </r>
    <r>
      <rPr>
        <b/>
        <sz val="11"/>
        <rFont val="Calibri"/>
        <family val="2"/>
        <scheme val="minor"/>
      </rPr>
      <t xml:space="preserve">tter 72, 96, 120 og 144 </t>
    </r>
    <r>
      <rPr>
        <b/>
        <sz val="11"/>
        <color theme="3" tint="-0.499984740745262"/>
        <rFont val="Calibri"/>
        <family val="2"/>
        <scheme val="minor"/>
      </rPr>
      <t xml:space="preserve">timer. Resultatene ble plottet i et regneark og beregnet. Biaskravene og tilatt totalfeil  er tatt fra www.biologicalvariation.eu. Progesteron er  tatt fra Ricos tabell.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</si>
</sst>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0.0"/>
    <numFmt numFmtId="168" formatCode="_ * #,##0.0_ ;_ * \-#,##0.0_ ;_ * &quot;-&quot;??_ ;_ @_ 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3" tint="-0.499984740745262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Calibri"/>
      <family val="2"/>
    </font>
    <font>
      <vertAlign val="superscript"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sz val="1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4"/>
      <color theme="3" tint="-0.499984740745262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165" fontId="2" fillId="4" borderId="2" xfId="0" applyNumberFormat="1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0" fontId="0" fillId="0" borderId="0" xfId="0" applyFill="1"/>
    <xf numFmtId="0" fontId="2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7" fontId="13" fillId="0" borderId="10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Protection="1">
      <protection locked="0"/>
    </xf>
    <xf numFmtId="167" fontId="13" fillId="0" borderId="12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Protection="1">
      <protection locked="0"/>
    </xf>
    <xf numFmtId="0" fontId="2" fillId="0" borderId="6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vertical="center"/>
    </xf>
    <xf numFmtId="168" fontId="2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9" fontId="8" fillId="0" borderId="0" xfId="0" applyNumberFormat="1" applyFont="1" applyFill="1"/>
    <xf numFmtId="0" fontId="2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/>
    </xf>
    <xf numFmtId="165" fontId="5" fillId="5" borderId="1" xfId="1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9" fontId="8" fillId="5" borderId="0" xfId="0" applyNumberFormat="1" applyFont="1" applyFill="1"/>
    <xf numFmtId="0" fontId="2" fillId="5" borderId="0" xfId="0" applyFont="1" applyFill="1"/>
    <xf numFmtId="9" fontId="5" fillId="5" borderId="0" xfId="0" applyNumberFormat="1" applyFont="1" applyFill="1" applyAlignment="1">
      <alignment vertical="center"/>
    </xf>
    <xf numFmtId="165" fontId="2" fillId="5" borderId="0" xfId="0" applyNumberFormat="1" applyFont="1" applyFill="1"/>
    <xf numFmtId="2" fontId="0" fillId="5" borderId="0" xfId="0" applyNumberFormat="1" applyFill="1"/>
    <xf numFmtId="0" fontId="0" fillId="5" borderId="0" xfId="0" applyFill="1"/>
    <xf numFmtId="0" fontId="2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quotePrefix="1" applyFont="1" applyBorder="1"/>
    <xf numFmtId="168" fontId="2" fillId="0" borderId="1" xfId="0" applyNumberFormat="1" applyFont="1" applyBorder="1"/>
    <xf numFmtId="9" fontId="2" fillId="0" borderId="1" xfId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0" fontId="2" fillId="0" borderId="1" xfId="2" applyNumberFormat="1" applyFont="1" applyBorder="1"/>
    <xf numFmtId="165" fontId="2" fillId="0" borderId="7" xfId="0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9" fontId="2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9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2" fontId="0" fillId="0" borderId="0" xfId="0" applyNumberFormat="1" applyFill="1" applyBorder="1"/>
    <xf numFmtId="0" fontId="2" fillId="5" borderId="0" xfId="0" applyFont="1" applyFill="1" applyBorder="1"/>
    <xf numFmtId="0" fontId="2" fillId="3" borderId="0" xfId="0" applyFont="1" applyFill="1"/>
    <xf numFmtId="0" fontId="12" fillId="3" borderId="1" xfId="3" applyFont="1" applyFill="1" applyBorder="1" applyAlignment="1" applyProtection="1">
      <alignment horizontal="right"/>
    </xf>
    <xf numFmtId="168" fontId="2" fillId="6" borderId="1" xfId="2" applyNumberFormat="1" applyFont="1" applyFill="1" applyBorder="1" applyAlignment="1">
      <alignment vertical="center"/>
    </xf>
    <xf numFmtId="9" fontId="2" fillId="6" borderId="1" xfId="1" applyNumberFormat="1" applyFont="1" applyFill="1" applyBorder="1" applyAlignment="1">
      <alignment vertical="center"/>
    </xf>
    <xf numFmtId="9" fontId="2" fillId="5" borderId="13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2" fontId="2" fillId="0" borderId="1" xfId="0" applyNumberFormat="1" applyFont="1" applyBorder="1"/>
    <xf numFmtId="0" fontId="2" fillId="6" borderId="1" xfId="0" applyFont="1" applyFill="1" applyBorder="1"/>
    <xf numFmtId="168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8" fillId="0" borderId="1" xfId="2" applyFont="1" applyBorder="1"/>
    <xf numFmtId="0" fontId="2" fillId="0" borderId="1" xfId="0" applyNumberFormat="1" applyFont="1" applyBorder="1" applyAlignment="1">
      <alignment vertical="center" wrapText="1"/>
    </xf>
    <xf numFmtId="0" fontId="0" fillId="3" borderId="0" xfId="0" applyFill="1"/>
    <xf numFmtId="0" fontId="17" fillId="3" borderId="0" xfId="0" applyFont="1" applyFill="1"/>
    <xf numFmtId="0" fontId="18" fillId="7" borderId="1" xfId="0" applyFont="1" applyFill="1" applyBorder="1"/>
    <xf numFmtId="0" fontId="0" fillId="7" borderId="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19" fillId="7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3" fillId="7" borderId="1" xfId="0" applyFont="1" applyFill="1" applyBorder="1"/>
    <xf numFmtId="0" fontId="23" fillId="3" borderId="0" xfId="0" applyFont="1" applyFill="1" applyBorder="1"/>
    <xf numFmtId="0" fontId="23" fillId="7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2" xfId="0" applyFont="1" applyFill="1" applyBorder="1" applyAlignment="1"/>
    <xf numFmtId="0" fontId="23" fillId="2" borderId="5" xfId="0" applyFont="1" applyFill="1" applyBorder="1" applyAlignment="1"/>
    <xf numFmtId="0" fontId="23" fillId="2" borderId="2" xfId="0" applyFont="1" applyFill="1" applyBorder="1"/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1" xfId="0" applyFont="1" applyFill="1" applyBorder="1"/>
    <xf numFmtId="0" fontId="23" fillId="2" borderId="6" xfId="0" applyFont="1" applyFill="1" applyBorder="1"/>
    <xf numFmtId="0" fontId="23" fillId="7" borderId="6" xfId="0" applyFont="1" applyFill="1" applyBorder="1"/>
    <xf numFmtId="0" fontId="23" fillId="2" borderId="17" xfId="0" applyFont="1" applyFill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20" xfId="0" applyFont="1" applyFill="1" applyBorder="1"/>
    <xf numFmtId="0" fontId="23" fillId="7" borderId="21" xfId="0" applyFont="1" applyFill="1" applyBorder="1"/>
    <xf numFmtId="0" fontId="23" fillId="2" borderId="22" xfId="0" applyFont="1" applyFill="1" applyBorder="1"/>
    <xf numFmtId="0" fontId="23" fillId="7" borderId="23" xfId="0" applyFont="1" applyFill="1" applyBorder="1"/>
    <xf numFmtId="0" fontId="23" fillId="7" borderId="24" xfId="0" applyFont="1" applyFill="1" applyBorder="1"/>
    <xf numFmtId="0" fontId="23" fillId="2" borderId="25" xfId="0" applyFont="1" applyFill="1" applyBorder="1"/>
    <xf numFmtId="0" fontId="17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0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27" fillId="3" borderId="0" xfId="0" applyFont="1" applyFill="1"/>
    <xf numFmtId="0" fontId="27" fillId="7" borderId="26" xfId="0" applyFont="1" applyFill="1" applyBorder="1"/>
    <xf numFmtId="0" fontId="28" fillId="3" borderId="1" xfId="3" applyFont="1" applyFill="1" applyBorder="1" applyAlignment="1" applyProtection="1">
      <protection locked="0"/>
    </xf>
    <xf numFmtId="0" fontId="23" fillId="7" borderId="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49" fontId="23" fillId="7" borderId="1" xfId="0" applyNumberFormat="1" applyFont="1" applyFill="1" applyBorder="1" applyAlignment="1">
      <alignment horizontal="center"/>
    </xf>
    <xf numFmtId="0" fontId="29" fillId="7" borderId="0" xfId="0" applyFont="1" applyFill="1"/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2" fontId="13" fillId="3" borderId="1" xfId="4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vertical="center"/>
    </xf>
    <xf numFmtId="0" fontId="30" fillId="7" borderId="32" xfId="0" applyFont="1" applyFill="1" applyBorder="1"/>
    <xf numFmtId="0" fontId="8" fillId="0" borderId="6" xfId="0" applyFont="1" applyFill="1" applyBorder="1" applyAlignment="1">
      <alignment horizontal="center" wrapText="1"/>
    </xf>
    <xf numFmtId="2" fontId="32" fillId="3" borderId="1" xfId="4" applyNumberFormat="1" applyFont="1" applyFill="1" applyBorder="1" applyAlignment="1" applyProtection="1">
      <alignment horizontal="center"/>
      <protection locked="0"/>
    </xf>
    <xf numFmtId="2" fontId="11" fillId="3" borderId="1" xfId="4" applyNumberFormat="1" applyFont="1" applyFill="1" applyBorder="1" applyAlignment="1" applyProtection="1">
      <alignment horizontal="center"/>
      <protection locked="0"/>
    </xf>
    <xf numFmtId="165" fontId="33" fillId="3" borderId="2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2" fontId="34" fillId="3" borderId="1" xfId="4" applyNumberFormat="1" applyFont="1" applyFill="1" applyBorder="1" applyAlignment="1" applyProtection="1">
      <alignment horizontal="center"/>
      <protection locked="0"/>
    </xf>
    <xf numFmtId="0" fontId="35" fillId="7" borderId="1" xfId="0" applyFont="1" applyFill="1" applyBorder="1" applyAlignment="1">
      <alignment horizontal="center"/>
    </xf>
    <xf numFmtId="0" fontId="36" fillId="7" borderId="1" xfId="0" applyFont="1" applyFill="1" applyBorder="1"/>
    <xf numFmtId="0" fontId="37" fillId="7" borderId="29" xfId="0" applyFont="1" applyFill="1" applyBorder="1"/>
    <xf numFmtId="0" fontId="37" fillId="7" borderId="0" xfId="0" applyFont="1" applyFill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31" fillId="3" borderId="2" xfId="0" applyNumberFormat="1" applyFont="1" applyFill="1" applyBorder="1" applyAlignment="1">
      <alignment horizontal="center"/>
    </xf>
    <xf numFmtId="165" fontId="31" fillId="3" borderId="5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</cellXfs>
  <cellStyles count="6">
    <cellStyle name="Hyperkobling 2" xfId="5" xr:uid="{00000000-0005-0000-0000-000000000000}"/>
    <cellStyle name="Komma" xfId="2" builtinId="3"/>
    <cellStyle name="Normal" xfId="0" builtinId="0"/>
    <cellStyle name="Normal 2" xfId="3" xr:uid="{00000000-0005-0000-0000-000003000000}"/>
    <cellStyle name="Normal 3" xfId="4" xr:uid="{00000000-0005-0000-0000-000004000000}"/>
    <cellStyle name="Prosent" xfId="1" builtinId="5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99"/>
      <color rgb="FF33CC33"/>
      <color rgb="FFFF0066"/>
      <color rgb="FFFF66FF"/>
      <color rgb="FF00CC99"/>
      <color rgb="FF0000FF"/>
      <color rgb="FF00FF00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SHBG!$AG$3:$AG$4</c:f>
              <c:strCache>
                <c:ptCount val="2"/>
                <c:pt idx="0">
                  <c:v>1</c:v>
                </c:pt>
                <c:pt idx="1">
                  <c:v> 44.4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SHBG!$AG$5:$AG$11</c:f>
              <c:numCache>
                <c:formatCode>0%</c:formatCode>
                <c:ptCount val="7"/>
                <c:pt idx="0">
                  <c:v>9.9099099099098975E-2</c:v>
                </c:pt>
                <c:pt idx="1">
                  <c:v>8.7837837837837718E-2</c:v>
                </c:pt>
                <c:pt idx="2">
                  <c:v>4.0540540540540571E-2</c:v>
                </c:pt>
                <c:pt idx="3">
                  <c:v>6.9819819819819884E-2</c:v>
                </c:pt>
                <c:pt idx="4">
                  <c:v>7.4324324324324342E-2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6-4D25-B998-54F73D36011F}"/>
            </c:ext>
          </c:extLst>
        </c:ser>
        <c:ser>
          <c:idx val="1"/>
          <c:order val="1"/>
          <c:tx>
            <c:strRef>
              <c:f>SHBG!$AH$3:$AH$4</c:f>
              <c:strCache>
                <c:ptCount val="2"/>
                <c:pt idx="0">
                  <c:v>2</c:v>
                </c:pt>
                <c:pt idx="1">
                  <c:v> 87.6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SHBG!$AH$5:$AH$11</c:f>
              <c:numCache>
                <c:formatCode>0%</c:formatCode>
                <c:ptCount val="7"/>
                <c:pt idx="0">
                  <c:v>-7.8767123287671104E-2</c:v>
                </c:pt>
                <c:pt idx="1">
                  <c:v>-1.826484018264829E-2</c:v>
                </c:pt>
                <c:pt idx="2">
                  <c:v>0</c:v>
                </c:pt>
                <c:pt idx="3">
                  <c:v>-3.9954337899543391E-2</c:v>
                </c:pt>
                <c:pt idx="4">
                  <c:v>1.8264840182648401E-2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6-4D25-B998-54F73D36011F}"/>
            </c:ext>
          </c:extLst>
        </c:ser>
        <c:ser>
          <c:idx val="2"/>
          <c:order val="2"/>
          <c:tx>
            <c:strRef>
              <c:f>SHBG!$AI$3:$AI$4</c:f>
              <c:strCache>
                <c:ptCount val="2"/>
                <c:pt idx="0">
                  <c:v>3</c:v>
                </c:pt>
                <c:pt idx="1">
                  <c:v> 49.3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SHBG!$AI$5:$AI$11</c:f>
              <c:numCache>
                <c:formatCode>0%</c:formatCode>
                <c:ptCount val="7"/>
                <c:pt idx="0">
                  <c:v>1.6227180527383478E-2</c:v>
                </c:pt>
                <c:pt idx="1">
                  <c:v>0.13184584178498993</c:v>
                </c:pt>
                <c:pt idx="2">
                  <c:v>-3.8539553752535483E-2</c:v>
                </c:pt>
                <c:pt idx="3">
                  <c:v>-3.2454361054766623E-2</c:v>
                </c:pt>
                <c:pt idx="4">
                  <c:v>9.1277890466531453E-2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6-4D25-B998-54F73D36011F}"/>
            </c:ext>
          </c:extLst>
        </c:ser>
        <c:ser>
          <c:idx val="3"/>
          <c:order val="3"/>
          <c:tx>
            <c:strRef>
              <c:f>SHBG!$AJ$3:$AJ$4</c:f>
              <c:strCache>
                <c:ptCount val="2"/>
                <c:pt idx="0">
                  <c:v>4</c:v>
                </c:pt>
                <c:pt idx="1">
                  <c:v> 41.0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SHBG!$AJ$5:$AJ$11</c:f>
              <c:numCache>
                <c:formatCode>0%</c:formatCode>
                <c:ptCount val="7"/>
                <c:pt idx="0">
                  <c:v>-1.2195121951219523E-2</c:v>
                </c:pt>
                <c:pt idx="1">
                  <c:v>-3.1707317073170649E-2</c:v>
                </c:pt>
                <c:pt idx="2">
                  <c:v>8.048780487804863E-2</c:v>
                </c:pt>
                <c:pt idx="3">
                  <c:v>-0.12195121951219512</c:v>
                </c:pt>
                <c:pt idx="4">
                  <c:v>6.341463414634152E-2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6-4D25-B998-54F73D36011F}"/>
            </c:ext>
          </c:extLst>
        </c:ser>
        <c:ser>
          <c:idx val="4"/>
          <c:order val="4"/>
          <c:tx>
            <c:strRef>
              <c:f>SHBG!$AK$3:$AK$4</c:f>
              <c:strCache>
                <c:ptCount val="2"/>
                <c:pt idx="0">
                  <c:v>5</c:v>
                </c:pt>
                <c:pt idx="1">
                  <c:v> 95.1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SHBG!$AK$5:$AK$11</c:f>
              <c:numCache>
                <c:formatCode>0%</c:formatCode>
                <c:ptCount val="7"/>
                <c:pt idx="0">
                  <c:v>-4.1009463722397443E-2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6-4D25-B998-54F73D36011F}"/>
            </c:ext>
          </c:extLst>
        </c:ser>
        <c:ser>
          <c:idx val="5"/>
          <c:order val="5"/>
          <c:tx>
            <c:strRef>
              <c:f>SHBG!$AL$3:$AL$4</c:f>
              <c:strCache>
                <c:ptCount val="2"/>
                <c:pt idx="0">
                  <c:v>6</c:v>
                </c:pt>
                <c:pt idx="1">
                  <c:v> 77.7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SHBG!$AL$5:$AL$11</c:f>
              <c:numCache>
                <c:formatCode>0%</c:formatCode>
                <c:ptCount val="7"/>
                <c:pt idx="0">
                  <c:v>0</c:v>
                </c:pt>
                <c:pt idx="1">
                  <c:v>-2.8314028314028294E-2</c:v>
                </c:pt>
                <c:pt idx="2">
                  <c:v>-4.2471042471042386E-2</c:v>
                </c:pt>
                <c:pt idx="3">
                  <c:v>-0.12612612612612606</c:v>
                </c:pt>
                <c:pt idx="4">
                  <c:v>-6.3063063063063085E-2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B6-4D25-B998-54F73D36011F}"/>
            </c:ext>
          </c:extLst>
        </c:ser>
        <c:ser>
          <c:idx val="6"/>
          <c:order val="6"/>
          <c:tx>
            <c:strRef>
              <c:f>SHBG!$AM$3:$AM$4</c:f>
              <c:strCache>
                <c:ptCount val="2"/>
                <c:pt idx="0">
                  <c:v>7</c:v>
                </c:pt>
                <c:pt idx="1">
                  <c:v> 46.0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SHBG!$AM$5:$AM$11</c:f>
              <c:numCache>
                <c:formatCode>0%</c:formatCode>
                <c:ptCount val="7"/>
                <c:pt idx="0">
                  <c:v>-6.521739130434745E-3</c:v>
                </c:pt>
                <c:pt idx="1">
                  <c:v>-4.130434782608694E-2</c:v>
                </c:pt>
                <c:pt idx="2">
                  <c:v>-3.9130434782608581E-2</c:v>
                </c:pt>
                <c:pt idx="3">
                  <c:v>-4.3478260869565188E-2</c:v>
                </c:pt>
                <c:pt idx="4">
                  <c:v>0</c:v>
                </c:pt>
                <c:pt idx="5">
                  <c:v>0.12826086956521743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B6-4D25-B998-54F73D36011F}"/>
            </c:ext>
          </c:extLst>
        </c:ser>
        <c:ser>
          <c:idx val="7"/>
          <c:order val="7"/>
          <c:tx>
            <c:strRef>
              <c:f>SHBG!$AN$3:$AN$4</c:f>
              <c:strCache>
                <c:ptCount val="2"/>
                <c:pt idx="0">
                  <c:v>8</c:v>
                </c:pt>
                <c:pt idx="1">
                  <c:v> 99.9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SHBG!$AN$5:$AN$11</c:f>
              <c:numCache>
                <c:formatCode>0%</c:formatCode>
                <c:ptCount val="7"/>
                <c:pt idx="0">
                  <c:v>-8.0080080080081606E-3</c:v>
                </c:pt>
                <c:pt idx="1">
                  <c:v>4.6046046046045896E-2</c:v>
                </c:pt>
                <c:pt idx="2">
                  <c:v>2.0020020020020013E-2</c:v>
                </c:pt>
                <c:pt idx="3">
                  <c:v>3.0030030030030463E-3</c:v>
                </c:pt>
                <c:pt idx="4">
                  <c:v>0</c:v>
                </c:pt>
                <c:pt idx="5">
                  <c:v>6.3063063063063085E-2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B6-4D25-B998-54F73D36011F}"/>
            </c:ext>
          </c:extLst>
        </c:ser>
        <c:ser>
          <c:idx val="8"/>
          <c:order val="8"/>
          <c:tx>
            <c:strRef>
              <c:f>SHBG!$AO$3:$AO$4</c:f>
              <c:strCache>
                <c:ptCount val="2"/>
                <c:pt idx="0">
                  <c:v>9</c:v>
                </c:pt>
                <c:pt idx="1">
                  <c:v> 57.7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SHBG!$AO$5:$AO$11</c:f>
              <c:numCache>
                <c:formatCode>0%</c:formatCode>
                <c:ptCount val="7"/>
                <c:pt idx="0">
                  <c:v>4.8526863084922045E-2</c:v>
                </c:pt>
                <c:pt idx="1">
                  <c:v>5.0259965337954959E-2</c:v>
                </c:pt>
                <c:pt idx="2">
                  <c:v>-3.9861351819757473E-2</c:v>
                </c:pt>
                <c:pt idx="3">
                  <c:v>3.4662045060658508E-2</c:v>
                </c:pt>
                <c:pt idx="4">
                  <c:v>0</c:v>
                </c:pt>
                <c:pt idx="5">
                  <c:v>7.9722703639514725E-2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B6-4D25-B998-54F73D36011F}"/>
            </c:ext>
          </c:extLst>
        </c:ser>
        <c:ser>
          <c:idx val="9"/>
          <c:order val="9"/>
          <c:tx>
            <c:strRef>
              <c:f>SHBG!$AP$3:$AP$4</c:f>
              <c:strCache>
                <c:ptCount val="2"/>
                <c:pt idx="0">
                  <c:v>10</c:v>
                </c:pt>
                <c:pt idx="1">
                  <c:v> 52.0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SHBG!$AP$5:$AP$11</c:f>
              <c:numCache>
                <c:formatCode>0%</c:formatCode>
                <c:ptCount val="7"/>
                <c:pt idx="0">
                  <c:v>0.15192307692307683</c:v>
                </c:pt>
                <c:pt idx="1">
                  <c:v>5.9615384615384626E-2</c:v>
                </c:pt>
                <c:pt idx="2">
                  <c:v>4.4230769230769074E-2</c:v>
                </c:pt>
                <c:pt idx="3">
                  <c:v>7.3076923076923039E-2</c:v>
                </c:pt>
                <c:pt idx="4">
                  <c:v>-3.8461538461538436E-2</c:v>
                </c:pt>
                <c:pt idx="5">
                  <c:v>4.2307692307692379E-2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B6-4D25-B998-54F73D36011F}"/>
            </c:ext>
          </c:extLst>
        </c:ser>
        <c:ser>
          <c:idx val="10"/>
          <c:order val="10"/>
          <c:tx>
            <c:strRef>
              <c:f>SHBG!$AQ$3:$AQ$4</c:f>
              <c:strCache>
                <c:ptCount val="2"/>
                <c:pt idx="0">
                  <c:v>11</c:v>
                </c:pt>
                <c:pt idx="1">
                  <c:v> 48.2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SHBG!$AQ$5:$AQ$11</c:f>
              <c:numCache>
                <c:formatCode>0%</c:formatCode>
                <c:ptCount val="7"/>
                <c:pt idx="0">
                  <c:v>4.5643153526970792E-2</c:v>
                </c:pt>
                <c:pt idx="1">
                  <c:v>-4.1493775933610921E-3</c:v>
                </c:pt>
                <c:pt idx="2">
                  <c:v>-4.9792531120332106E-2</c:v>
                </c:pt>
                <c:pt idx="3">
                  <c:v>-3.5269709543568561E-2</c:v>
                </c:pt>
                <c:pt idx="4">
                  <c:v>0</c:v>
                </c:pt>
                <c:pt idx="5">
                  <c:v>-0.13900414937759342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B6-4D25-B998-54F73D36011F}"/>
            </c:ext>
          </c:extLst>
        </c:ser>
        <c:ser>
          <c:idx val="11"/>
          <c:order val="11"/>
          <c:tx>
            <c:strRef>
              <c:f>SHBG!$AR$3:$AR$4</c:f>
              <c:strCache>
                <c:ptCount val="2"/>
                <c:pt idx="0">
                  <c:v>12</c:v>
                </c:pt>
                <c:pt idx="1">
                  <c:v> 68.7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SHBG!$AR$5:$AR$11</c:f>
              <c:numCache>
                <c:formatCode>0%</c:formatCode>
                <c:ptCount val="7"/>
                <c:pt idx="0">
                  <c:v>0.11062590975254727</c:v>
                </c:pt>
                <c:pt idx="1">
                  <c:v>0.1513828238719066</c:v>
                </c:pt>
                <c:pt idx="2">
                  <c:v>-1.3100436681222738E-2</c:v>
                </c:pt>
                <c:pt idx="3">
                  <c:v>0.10189228529839878</c:v>
                </c:pt>
                <c:pt idx="4">
                  <c:v>0</c:v>
                </c:pt>
                <c:pt idx="5">
                  <c:v>6.5502183406113579E-2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B6-4D25-B998-54F73D36011F}"/>
            </c:ext>
          </c:extLst>
        </c:ser>
        <c:ser>
          <c:idx val="12"/>
          <c:order val="12"/>
          <c:tx>
            <c:strRef>
              <c:f>SHBG!$AS$3:$AS$4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B6-4D25-B998-54F73D36011F}"/>
            </c:ext>
          </c:extLst>
        </c:ser>
        <c:ser>
          <c:idx val="13"/>
          <c:order val="13"/>
          <c:tx>
            <c:strRef>
              <c:f>SHBG!$AT$3:$AT$4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B6-4D25-B998-54F73D36011F}"/>
            </c:ext>
          </c:extLst>
        </c:ser>
        <c:ser>
          <c:idx val="14"/>
          <c:order val="14"/>
          <c:tx>
            <c:strRef>
              <c:f>SHBG!$AU$3:$AU$4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EB6-4D25-B998-54F73D36011F}"/>
            </c:ext>
          </c:extLst>
        </c:ser>
        <c:ser>
          <c:idx val="15"/>
          <c:order val="15"/>
          <c:tx>
            <c:strRef>
              <c:f>SHBG!$AV$3:$AV$4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EB6-4D25-B998-54F73D36011F}"/>
            </c:ext>
          </c:extLst>
        </c:ser>
        <c:ser>
          <c:idx val="16"/>
          <c:order val="16"/>
          <c:tx>
            <c:strRef>
              <c:f>SHBG!$AW$3:$AW$4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EB6-4D25-B998-54F73D36011F}"/>
            </c:ext>
          </c:extLst>
        </c:ser>
        <c:ser>
          <c:idx val="17"/>
          <c:order val="17"/>
          <c:tx>
            <c:strRef>
              <c:f>SHBG!$AX$3:$AX$4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EB6-4D25-B998-54F73D36011F}"/>
            </c:ext>
          </c:extLst>
        </c:ser>
        <c:ser>
          <c:idx val="18"/>
          <c:order val="18"/>
          <c:tx>
            <c:strRef>
              <c:f>SHBG!$AY$3:$AY$4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EB6-4D25-B998-54F73D36011F}"/>
            </c:ext>
          </c:extLst>
        </c:ser>
        <c:ser>
          <c:idx val="19"/>
          <c:order val="19"/>
          <c:tx>
            <c:strRef>
              <c:f>SHBG!$AZ$3:$AZ$4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EB6-4D25-B998-54F73D36011F}"/>
            </c:ext>
          </c:extLst>
        </c:ser>
        <c:ser>
          <c:idx val="20"/>
          <c:order val="20"/>
          <c:tx>
            <c:strRef>
              <c:f>SHBG!$BA$3:$BA$4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SHBG!$BA$5:$BA$11</c:f>
              <c:numCache>
                <c:formatCode>0%</c:formatCode>
                <c:ptCount val="7"/>
                <c:pt idx="0">
                  <c:v>0.16600000000000001</c:v>
                </c:pt>
                <c:pt idx="1">
                  <c:v>0.16600000000000001</c:v>
                </c:pt>
                <c:pt idx="2">
                  <c:v>0.16600000000000001</c:v>
                </c:pt>
                <c:pt idx="3">
                  <c:v>0.16600000000000001</c:v>
                </c:pt>
                <c:pt idx="4">
                  <c:v>0.16600000000000001</c:v>
                </c:pt>
                <c:pt idx="5">
                  <c:v>0.16600000000000001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EB6-4D25-B998-54F73D36011F}"/>
            </c:ext>
          </c:extLst>
        </c:ser>
        <c:ser>
          <c:idx val="21"/>
          <c:order val="21"/>
          <c:tx>
            <c:strRef>
              <c:f>SHBG!$BB$3:$BB$4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SHBG!$BB$5:$BB$11</c:f>
              <c:numCache>
                <c:formatCode>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EB6-4D25-B998-54F73D36011F}"/>
            </c:ext>
          </c:extLst>
        </c:ser>
        <c:ser>
          <c:idx val="22"/>
          <c:order val="22"/>
          <c:tx>
            <c:strRef>
              <c:f>SHBG!$BC$3:$BC$4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SHBG!$BC$5:$BC$11</c:f>
              <c:numCache>
                <c:formatCode>0%</c:formatCode>
                <c:ptCount val="7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EB6-4D25-B998-54F73D36011F}"/>
            </c:ext>
          </c:extLst>
        </c:ser>
        <c:ser>
          <c:idx val="23"/>
          <c:order val="23"/>
          <c:tx>
            <c:strRef>
              <c:f>SHBG!$BD$3:$BD$4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SHBG!$BD$5:$BD$11</c:f>
              <c:numCache>
                <c:formatCode>0%</c:formatCode>
                <c:ptCount val="7"/>
                <c:pt idx="0">
                  <c:v>-0.16600000000000001</c:v>
                </c:pt>
                <c:pt idx="1">
                  <c:v>-0.16600000000000001</c:v>
                </c:pt>
                <c:pt idx="2">
                  <c:v>-0.16600000000000001</c:v>
                </c:pt>
                <c:pt idx="3">
                  <c:v>-0.16600000000000001</c:v>
                </c:pt>
                <c:pt idx="4">
                  <c:v>-0.16600000000000001</c:v>
                </c:pt>
                <c:pt idx="5">
                  <c:v>-0.16600000000000001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EB6-4D25-B998-54F73D36011F}"/>
            </c:ext>
          </c:extLst>
        </c:ser>
        <c:ser>
          <c:idx val="24"/>
          <c:order val="24"/>
          <c:tx>
            <c:strRef>
              <c:f>SHBG!$BE$3:$BE$4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SHBG!$BF$5:$BF$11</c:f>
                <c:numCache>
                  <c:formatCode>General</c:formatCode>
                  <c:ptCount val="7"/>
                  <c:pt idx="0">
                    <c:v>4.6712625942452776E-2</c:v>
                  </c:pt>
                  <c:pt idx="1">
                    <c:v>4.5214874277695903E-2</c:v>
                  </c:pt>
                  <c:pt idx="2">
                    <c:v>3.3210515632715258E-2</c:v>
                  </c:pt>
                  <c:pt idx="3">
                    <c:v>5.0779006400566658E-2</c:v>
                  </c:pt>
                  <c:pt idx="4">
                    <c:v>6.6581152490460802E-2</c:v>
                  </c:pt>
                  <c:pt idx="5">
                    <c:v>9.6864612546746359E-2</c:v>
                  </c:pt>
                  <c:pt idx="6">
                    <c:v>0</c:v>
                  </c:pt>
                </c:numCache>
              </c:numRef>
            </c:plus>
            <c:minus>
              <c:numRef>
                <c:f>SHBG!$BF$5:$BF$11</c:f>
                <c:numCache>
                  <c:formatCode>General</c:formatCode>
                  <c:ptCount val="7"/>
                  <c:pt idx="0">
                    <c:v>4.6712625942452776E-2</c:v>
                  </c:pt>
                  <c:pt idx="1">
                    <c:v>4.5214874277695903E-2</c:v>
                  </c:pt>
                  <c:pt idx="2">
                    <c:v>3.3210515632715258E-2</c:v>
                  </c:pt>
                  <c:pt idx="3">
                    <c:v>5.0779006400566658E-2</c:v>
                  </c:pt>
                  <c:pt idx="4">
                    <c:v>6.6581152490460802E-2</c:v>
                  </c:pt>
                  <c:pt idx="5">
                    <c:v>9.6864612546746359E-2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SHBG!$BE$5:$BE$11</c:f>
              <c:numCache>
                <c:formatCode>0%</c:formatCode>
                <c:ptCount val="7"/>
                <c:pt idx="0">
                  <c:v>2.9594893346751673E-2</c:v>
                </c:pt>
                <c:pt idx="1">
                  <c:v>3.6658908045893134E-2</c:v>
                </c:pt>
                <c:pt idx="2">
                  <c:v>-3.7616215958120479E-3</c:v>
                </c:pt>
                <c:pt idx="3">
                  <c:v>-1.0616358067905608E-2</c:v>
                </c:pt>
                <c:pt idx="4">
                  <c:v>2.42928479325407E-2</c:v>
                </c:pt>
                <c:pt idx="5">
                  <c:v>3.9975393767334631E-2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EB6-4D25-B998-54F73D360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LH!$BH$3:$BH$4</c:f>
              <c:strCache>
                <c:ptCount val="2"/>
                <c:pt idx="0">
                  <c:v>1</c:v>
                </c:pt>
                <c:pt idx="1">
                  <c:v> 2.5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LH!$BH$5:$BH$11</c:f>
              <c:numCache>
                <c:formatCode>General</c:formatCode>
                <c:ptCount val="7"/>
                <c:pt idx="0">
                  <c:v>0.14000000000000012</c:v>
                </c:pt>
                <c:pt idx="1">
                  <c:v>-2.9999999999999805E-2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2-4A38-BB69-5AF7BA241030}"/>
            </c:ext>
          </c:extLst>
        </c:ser>
        <c:ser>
          <c:idx val="1"/>
          <c:order val="1"/>
          <c:tx>
            <c:strRef>
              <c:f>LH!$BI$3:$BI$4</c:f>
              <c:strCache>
                <c:ptCount val="2"/>
                <c:pt idx="0">
                  <c:v>2</c:v>
                </c:pt>
                <c:pt idx="1">
                  <c:v> 9.5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LH!$BI$5:$BI$11</c:f>
              <c:numCache>
                <c:formatCode>General</c:formatCode>
                <c:ptCount val="7"/>
                <c:pt idx="0">
                  <c:v>0.41999999999999993</c:v>
                </c:pt>
                <c:pt idx="1">
                  <c:v>0</c:v>
                </c:pt>
                <c:pt idx="2">
                  <c:v>-0.35999999999999943</c:v>
                </c:pt>
                <c:pt idx="3">
                  <c:v>-2.9999999999999361E-2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2-4A38-BB69-5AF7BA241030}"/>
            </c:ext>
          </c:extLst>
        </c:ser>
        <c:ser>
          <c:idx val="2"/>
          <c:order val="2"/>
          <c:tx>
            <c:strRef>
              <c:f>LH!$BJ$3:$BJ$4</c:f>
              <c:strCache>
                <c:ptCount val="2"/>
                <c:pt idx="0">
                  <c:v>3</c:v>
                </c:pt>
                <c:pt idx="1">
                  <c:v> 4.0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LH!$BJ$5:$BJ$11</c:f>
              <c:numCache>
                <c:formatCode>General</c:formatCode>
                <c:ptCount val="7"/>
                <c:pt idx="0">
                  <c:v>0.16000000000000014</c:v>
                </c:pt>
                <c:pt idx="1">
                  <c:v>0.17999999999999972</c:v>
                </c:pt>
                <c:pt idx="2">
                  <c:v>-4.0000000000000036E-2</c:v>
                </c:pt>
                <c:pt idx="3">
                  <c:v>4.9999999999999822E-2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B2-4A38-BB69-5AF7BA241030}"/>
            </c:ext>
          </c:extLst>
        </c:ser>
        <c:ser>
          <c:idx val="3"/>
          <c:order val="3"/>
          <c:tx>
            <c:strRef>
              <c:f>LH!$BK$3:$BK$4</c:f>
              <c:strCache>
                <c:ptCount val="2"/>
                <c:pt idx="0">
                  <c:v>4</c:v>
                </c:pt>
                <c:pt idx="1">
                  <c:v> 3.3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LH!$BK$5:$BK$11</c:f>
              <c:numCache>
                <c:formatCode>General</c:formatCode>
                <c:ptCount val="7"/>
                <c:pt idx="0">
                  <c:v>0</c:v>
                </c:pt>
                <c:pt idx="1">
                  <c:v>0.18999999999999995</c:v>
                </c:pt>
                <c:pt idx="2">
                  <c:v>6.0000000000000053E-2</c:v>
                </c:pt>
                <c:pt idx="3">
                  <c:v>6.0000000000000053E-2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B2-4A38-BB69-5AF7BA241030}"/>
            </c:ext>
          </c:extLst>
        </c:ser>
        <c:ser>
          <c:idx val="4"/>
          <c:order val="4"/>
          <c:tx>
            <c:strRef>
              <c:f>LH!$BL$3:$BL$4</c:f>
              <c:strCache>
                <c:ptCount val="2"/>
                <c:pt idx="0">
                  <c:v>5</c:v>
                </c:pt>
                <c:pt idx="1">
                  <c:v> 6.3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LH!$BL$5:$BL$11</c:f>
              <c:numCache>
                <c:formatCode>General</c:formatCode>
                <c:ptCount val="7"/>
                <c:pt idx="0">
                  <c:v>-0.16000000000000014</c:v>
                </c:pt>
                <c:pt idx="1">
                  <c:v>1.9999999999999574E-2</c:v>
                </c:pt>
                <c:pt idx="2">
                  <c:v>0.23000000000000043</c:v>
                </c:pt>
                <c:pt idx="3">
                  <c:v>-0.26999999999999957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B2-4A38-BB69-5AF7BA241030}"/>
            </c:ext>
          </c:extLst>
        </c:ser>
        <c:ser>
          <c:idx val="5"/>
          <c:order val="5"/>
          <c:tx>
            <c:strRef>
              <c:f>LH!$BM$3:$BM$4</c:f>
              <c:strCache>
                <c:ptCount val="2"/>
                <c:pt idx="0">
                  <c:v>6</c:v>
                </c:pt>
                <c:pt idx="1">
                  <c:v> 5.2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LH!$BM$5:$BM$11</c:f>
              <c:numCache>
                <c:formatCode>General</c:formatCode>
                <c:ptCount val="7"/>
                <c:pt idx="0">
                  <c:v>-0.16999999999999993</c:v>
                </c:pt>
                <c:pt idx="1">
                  <c:v>8.0000000000000071E-2</c:v>
                </c:pt>
                <c:pt idx="2">
                  <c:v>-0.11000000000000032</c:v>
                </c:pt>
                <c:pt idx="3">
                  <c:v>-4.0000000000000036E-2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B2-4A38-BB69-5AF7BA241030}"/>
            </c:ext>
          </c:extLst>
        </c:ser>
        <c:ser>
          <c:idx val="6"/>
          <c:order val="6"/>
          <c:tx>
            <c:strRef>
              <c:f>LH!$BN$3:$BN$4</c:f>
              <c:strCache>
                <c:ptCount val="2"/>
                <c:pt idx="0">
                  <c:v>7</c:v>
                </c:pt>
                <c:pt idx="1">
                  <c:v> 3.1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LH!$BN$5:$BN$11</c:f>
              <c:numCache>
                <c:formatCode>General</c:formatCode>
                <c:ptCount val="7"/>
                <c:pt idx="0">
                  <c:v>0</c:v>
                </c:pt>
                <c:pt idx="1">
                  <c:v>0.12999999999999989</c:v>
                </c:pt>
                <c:pt idx="2">
                  <c:v>-8.9999999999999858E-2</c:v>
                </c:pt>
                <c:pt idx="3">
                  <c:v>7.0000000000000284E-2</c:v>
                </c:pt>
                <c:pt idx="4">
                  <c:v>0</c:v>
                </c:pt>
                <c:pt idx="5">
                  <c:v>0.18000000000000016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B2-4A38-BB69-5AF7BA241030}"/>
            </c:ext>
          </c:extLst>
        </c:ser>
        <c:ser>
          <c:idx val="7"/>
          <c:order val="7"/>
          <c:tx>
            <c:strRef>
              <c:f>LH!$BO$3:$BO$4</c:f>
              <c:strCache>
                <c:ptCount val="2"/>
                <c:pt idx="0">
                  <c:v>8</c:v>
                </c:pt>
                <c:pt idx="1">
                  <c:v> 4.9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LH!$BO$5:$BO$11</c:f>
              <c:numCache>
                <c:formatCode>General</c:formatCode>
                <c:ptCount val="7"/>
                <c:pt idx="0">
                  <c:v>-3.0000000000000249E-2</c:v>
                </c:pt>
                <c:pt idx="1">
                  <c:v>-9.9999999999997868E-3</c:v>
                </c:pt>
                <c:pt idx="2">
                  <c:v>-0.14000000000000057</c:v>
                </c:pt>
                <c:pt idx="3">
                  <c:v>-4.0000000000000036E-2</c:v>
                </c:pt>
                <c:pt idx="4">
                  <c:v>4.9999999999999822E-2</c:v>
                </c:pt>
                <c:pt idx="5">
                  <c:v>-4.9999999999999822E-2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7B2-4A38-BB69-5AF7BA241030}"/>
            </c:ext>
          </c:extLst>
        </c:ser>
        <c:ser>
          <c:idx val="8"/>
          <c:order val="8"/>
          <c:tx>
            <c:strRef>
              <c:f>LH!$BP$3:$BP$4</c:f>
              <c:strCache>
                <c:ptCount val="2"/>
                <c:pt idx="0">
                  <c:v>9</c:v>
                </c:pt>
                <c:pt idx="1">
                  <c:v> 4.6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LH!$BP$5:$BP$11</c:f>
              <c:numCache>
                <c:formatCode>General</c:formatCode>
                <c:ptCount val="7"/>
                <c:pt idx="0">
                  <c:v>6.0000000000000497E-2</c:v>
                </c:pt>
                <c:pt idx="1">
                  <c:v>8.0000000000000071E-2</c:v>
                </c:pt>
                <c:pt idx="2">
                  <c:v>0.39000000000000057</c:v>
                </c:pt>
                <c:pt idx="3">
                  <c:v>0.30000000000000071</c:v>
                </c:pt>
                <c:pt idx="4">
                  <c:v>-8.9999999999999858E-2</c:v>
                </c:pt>
                <c:pt idx="5">
                  <c:v>0.30000000000000071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7B2-4A38-BB69-5AF7BA241030}"/>
            </c:ext>
          </c:extLst>
        </c:ser>
        <c:ser>
          <c:idx val="9"/>
          <c:order val="9"/>
          <c:tx>
            <c:strRef>
              <c:f>LH!$BQ$3:$BQ$4</c:f>
              <c:strCache>
                <c:ptCount val="2"/>
                <c:pt idx="0">
                  <c:v>10</c:v>
                </c:pt>
                <c:pt idx="1">
                  <c:v> 1.5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LH!$BQ$5:$BQ$11</c:f>
              <c:numCache>
                <c:formatCode>General</c:formatCode>
                <c:ptCount val="7"/>
                <c:pt idx="0">
                  <c:v>5.0000000000000044E-2</c:v>
                </c:pt>
                <c:pt idx="1">
                  <c:v>0.20999999999999996</c:v>
                </c:pt>
                <c:pt idx="2">
                  <c:v>7.0000000000000062E-2</c:v>
                </c:pt>
                <c:pt idx="3">
                  <c:v>9.000000000000008E-2</c:v>
                </c:pt>
                <c:pt idx="4">
                  <c:v>6.0000000000000053E-2</c:v>
                </c:pt>
                <c:pt idx="5">
                  <c:v>0.12000000000000011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7B2-4A38-BB69-5AF7BA241030}"/>
            </c:ext>
          </c:extLst>
        </c:ser>
        <c:ser>
          <c:idx val="10"/>
          <c:order val="10"/>
          <c:tx>
            <c:strRef>
              <c:f>LH!$BR$3:$BR$4</c:f>
              <c:strCache>
                <c:ptCount val="2"/>
                <c:pt idx="0">
                  <c:v>11</c:v>
                </c:pt>
                <c:pt idx="1">
                  <c:v> 2.6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LH!$BR$5:$BR$11</c:f>
              <c:numCache>
                <c:formatCode>General</c:formatCode>
                <c:ptCount val="7"/>
                <c:pt idx="0">
                  <c:v>0.55000000000000027</c:v>
                </c:pt>
                <c:pt idx="1">
                  <c:v>0.25</c:v>
                </c:pt>
                <c:pt idx="2">
                  <c:v>0.15000000000000036</c:v>
                </c:pt>
                <c:pt idx="3">
                  <c:v>0.32000000000000028</c:v>
                </c:pt>
                <c:pt idx="4">
                  <c:v>0.39000000000000012</c:v>
                </c:pt>
                <c:pt idx="5">
                  <c:v>0.14000000000000012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7B2-4A38-BB69-5AF7BA241030}"/>
            </c:ext>
          </c:extLst>
        </c:ser>
        <c:ser>
          <c:idx val="11"/>
          <c:order val="11"/>
          <c:tx>
            <c:strRef>
              <c:f>LH!$BS$3:$BS$4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LH!$BS$5:$BS$11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B2-4A38-BB69-5AF7BA241030}"/>
            </c:ext>
          </c:extLst>
        </c:ser>
        <c:ser>
          <c:idx val="12"/>
          <c:order val="12"/>
          <c:tx>
            <c:strRef>
              <c:f>LH!$BT$3:$BT$4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7B2-4A38-BB69-5AF7BA241030}"/>
            </c:ext>
          </c:extLst>
        </c:ser>
        <c:ser>
          <c:idx val="13"/>
          <c:order val="13"/>
          <c:tx>
            <c:strRef>
              <c:f>LH!$BU$3:$BU$4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B2-4A38-BB69-5AF7BA241030}"/>
            </c:ext>
          </c:extLst>
        </c:ser>
        <c:ser>
          <c:idx val="14"/>
          <c:order val="14"/>
          <c:tx>
            <c:strRef>
              <c:f>LH!$BV$3:$BV$4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7B2-4A38-BB69-5AF7BA241030}"/>
            </c:ext>
          </c:extLst>
        </c:ser>
        <c:ser>
          <c:idx val="15"/>
          <c:order val="15"/>
          <c:tx>
            <c:strRef>
              <c:f>LH!$BW$3:$BW$4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7B2-4A38-BB69-5AF7BA241030}"/>
            </c:ext>
          </c:extLst>
        </c:ser>
        <c:ser>
          <c:idx val="16"/>
          <c:order val="16"/>
          <c:tx>
            <c:strRef>
              <c:f>LH!$BX$3:$BX$4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7B2-4A38-BB69-5AF7BA241030}"/>
            </c:ext>
          </c:extLst>
        </c:ser>
        <c:ser>
          <c:idx val="17"/>
          <c:order val="17"/>
          <c:tx>
            <c:strRef>
              <c:f>LH!$BY$3:$BY$4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7B2-4A38-BB69-5AF7BA241030}"/>
            </c:ext>
          </c:extLst>
        </c:ser>
        <c:ser>
          <c:idx val="18"/>
          <c:order val="18"/>
          <c:tx>
            <c:strRef>
              <c:f>LH!$BZ$3:$BZ$4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7B2-4A38-BB69-5AF7BA241030}"/>
            </c:ext>
          </c:extLst>
        </c:ser>
        <c:ser>
          <c:idx val="19"/>
          <c:order val="19"/>
          <c:tx>
            <c:strRef>
              <c:f>LH!$CA$3:$CA$4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7B2-4A38-BB69-5AF7BA241030}"/>
            </c:ext>
          </c:extLst>
        </c:ser>
        <c:ser>
          <c:idx val="20"/>
          <c:order val="20"/>
          <c:tx>
            <c:strRef>
              <c:f>LH!$CB$3:$CB$4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LH!$CB$5:$CB$11</c:f>
              <c:numCache>
                <c:formatCode>_ * #\ ##0.00_ ;_ * \-#\ ##0.00_ ;_ * "-"??_ ;_ @_ </c:formatCode>
                <c:ptCount val="7"/>
                <c:pt idx="0">
                  <c:v>1.4126400000000003</c:v>
                </c:pt>
                <c:pt idx="1">
                  <c:v>1.4126400000000003</c:v>
                </c:pt>
                <c:pt idx="2">
                  <c:v>1.4126400000000003</c:v>
                </c:pt>
                <c:pt idx="3">
                  <c:v>1.4126400000000003</c:v>
                </c:pt>
                <c:pt idx="4">
                  <c:v>1.4126400000000003</c:v>
                </c:pt>
                <c:pt idx="5">
                  <c:v>1.4126400000000003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7B2-4A38-BB69-5AF7BA241030}"/>
            </c:ext>
          </c:extLst>
        </c:ser>
        <c:ser>
          <c:idx val="21"/>
          <c:order val="21"/>
          <c:tx>
            <c:strRef>
              <c:f>LH!$CC$3:$CC$4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LH!$CC$5:$CC$11</c:f>
              <c:numCache>
                <c:formatCode>_ * #\ ##0.00_ ;_ * \-#\ ##0.00_ ;_ * "-"??_ ;_ @_ </c:formatCode>
                <c:ptCount val="7"/>
                <c:pt idx="0">
                  <c:v>0.58752000000000015</c:v>
                </c:pt>
                <c:pt idx="1">
                  <c:v>0.58752000000000015</c:v>
                </c:pt>
                <c:pt idx="2">
                  <c:v>0.58752000000000015</c:v>
                </c:pt>
                <c:pt idx="3">
                  <c:v>0.58752000000000015</c:v>
                </c:pt>
                <c:pt idx="4">
                  <c:v>0.58752000000000015</c:v>
                </c:pt>
                <c:pt idx="5">
                  <c:v>0.58752000000000015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7B2-4A38-BB69-5AF7BA241030}"/>
            </c:ext>
          </c:extLst>
        </c:ser>
        <c:ser>
          <c:idx val="22"/>
          <c:order val="22"/>
          <c:tx>
            <c:strRef>
              <c:f>LH!$CD$3:$CD$4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LH!$CD$5:$CD$11</c:f>
              <c:numCache>
                <c:formatCode>_ * #\ ##0.00_ ;_ * \-#\ ##0.00_ ;_ * "-"??_ ;_ @_ </c:formatCode>
                <c:ptCount val="7"/>
                <c:pt idx="0">
                  <c:v>-0.58752000000000015</c:v>
                </c:pt>
                <c:pt idx="1">
                  <c:v>-0.58752000000000015</c:v>
                </c:pt>
                <c:pt idx="2">
                  <c:v>-0.58752000000000015</c:v>
                </c:pt>
                <c:pt idx="3">
                  <c:v>-0.58752000000000015</c:v>
                </c:pt>
                <c:pt idx="4">
                  <c:v>-0.58752000000000015</c:v>
                </c:pt>
                <c:pt idx="5">
                  <c:v>-0.58752000000000015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7B2-4A38-BB69-5AF7BA241030}"/>
            </c:ext>
          </c:extLst>
        </c:ser>
        <c:ser>
          <c:idx val="23"/>
          <c:order val="23"/>
          <c:tx>
            <c:strRef>
              <c:f>LH!$CE$3:$CE$4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LH!$CE$5:$CE$11</c:f>
              <c:numCache>
                <c:formatCode>_ * #\ ##0.00_ ;_ * \-#\ ##0.00_ ;_ * "-"??_ ;_ @_ </c:formatCode>
                <c:ptCount val="7"/>
                <c:pt idx="0">
                  <c:v>-1.4126400000000003</c:v>
                </c:pt>
                <c:pt idx="1">
                  <c:v>-1.4126400000000003</c:v>
                </c:pt>
                <c:pt idx="2">
                  <c:v>-1.4126400000000003</c:v>
                </c:pt>
                <c:pt idx="3">
                  <c:v>-1.4126400000000003</c:v>
                </c:pt>
                <c:pt idx="4">
                  <c:v>-1.4126400000000003</c:v>
                </c:pt>
                <c:pt idx="5">
                  <c:v>-1.4126400000000003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7B2-4A38-BB69-5AF7BA241030}"/>
            </c:ext>
          </c:extLst>
        </c:ser>
        <c:ser>
          <c:idx val="24"/>
          <c:order val="24"/>
          <c:tx>
            <c:strRef>
              <c:f>LH!$CF$3:$CF$4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LH!$CG$5:$CG$11</c:f>
                <c:numCache>
                  <c:formatCode>General</c:formatCode>
                  <c:ptCount val="7"/>
                  <c:pt idx="0">
                    <c:v>0.14886571779096794</c:v>
                  </c:pt>
                  <c:pt idx="1">
                    <c:v>6.589211457491391E-2</c:v>
                  </c:pt>
                  <c:pt idx="2">
                    <c:v>0.15164516580232573</c:v>
                  </c:pt>
                  <c:pt idx="3">
                    <c:v>0.10933258696843683</c:v>
                  </c:pt>
                  <c:pt idx="4">
                    <c:v>0.3238637556261611</c:v>
                  </c:pt>
                  <c:pt idx="5">
                    <c:v>0.15666631224424399</c:v>
                  </c:pt>
                  <c:pt idx="6">
                    <c:v>0</c:v>
                  </c:pt>
                </c:numCache>
              </c:numRef>
            </c:plus>
            <c:minus>
              <c:numRef>
                <c:f>LH!$CG$5:$CG$11</c:f>
                <c:numCache>
                  <c:formatCode>General</c:formatCode>
                  <c:ptCount val="7"/>
                  <c:pt idx="0">
                    <c:v>0.14886571779096794</c:v>
                  </c:pt>
                  <c:pt idx="1">
                    <c:v>6.589211457491391E-2</c:v>
                  </c:pt>
                  <c:pt idx="2">
                    <c:v>0.15164516580232573</c:v>
                  </c:pt>
                  <c:pt idx="3">
                    <c:v>0.10933258696843683</c:v>
                  </c:pt>
                  <c:pt idx="4">
                    <c:v>0.3238637556261611</c:v>
                  </c:pt>
                  <c:pt idx="5">
                    <c:v>0.15666631224424399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LH!$CF$5:$CF$11</c:f>
              <c:numCache>
                <c:formatCode>General</c:formatCode>
                <c:ptCount val="7"/>
                <c:pt idx="0">
                  <c:v>9.2727272727272783E-2</c:v>
                </c:pt>
                <c:pt idx="1">
                  <c:v>9.9999999999999964E-2</c:v>
                </c:pt>
                <c:pt idx="2">
                  <c:v>1.6000000000000125E-2</c:v>
                </c:pt>
                <c:pt idx="3">
                  <c:v>4.6363636363636565E-2</c:v>
                </c:pt>
                <c:pt idx="4">
                  <c:v>0.10250000000000004</c:v>
                </c:pt>
                <c:pt idx="5">
                  <c:v>0.13800000000000026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7B2-4A38-BB69-5AF7BA24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FSH!$AG$3:$AG$4</c:f>
              <c:strCache>
                <c:ptCount val="2"/>
                <c:pt idx="0">
                  <c:v>1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FSH!$AG$5:$AG$11</c:f>
              <c:numCache>
                <c:formatCode>0%</c:formatCode>
                <c:ptCount val="7"/>
                <c:pt idx="0">
                  <c:v>4.4444444444444509E-2</c:v>
                </c:pt>
                <c:pt idx="1">
                  <c:v>-2.2222222222222143E-2</c:v>
                </c:pt>
                <c:pt idx="2">
                  <c:v>8.8888888888889017E-2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4-4D6E-8027-7AC30A660DF5}"/>
            </c:ext>
          </c:extLst>
        </c:ser>
        <c:ser>
          <c:idx val="1"/>
          <c:order val="1"/>
          <c:tx>
            <c:strRef>
              <c:f>FSH!$AH$3:$AH$4</c:f>
              <c:strCache>
                <c:ptCount val="2"/>
                <c:pt idx="0">
                  <c:v>2</c:v>
                </c:pt>
                <c:pt idx="1">
                  <c:v> 5.9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FSH!$AH$5:$AH$11</c:f>
              <c:numCache>
                <c:formatCode>0%</c:formatCode>
                <c:ptCount val="7"/>
                <c:pt idx="0">
                  <c:v>1.6949152542372836E-2</c:v>
                </c:pt>
                <c:pt idx="1">
                  <c:v>1.6949152542372836E-2</c:v>
                </c:pt>
                <c:pt idx="2">
                  <c:v>5.0847457627118509E-2</c:v>
                </c:pt>
                <c:pt idx="3">
                  <c:v>6.7796610169491345E-2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4-4D6E-8027-7AC30A660DF5}"/>
            </c:ext>
          </c:extLst>
        </c:ser>
        <c:ser>
          <c:idx val="2"/>
          <c:order val="2"/>
          <c:tx>
            <c:strRef>
              <c:f>FSH!$AI$3:$AI$4</c:f>
              <c:strCache>
                <c:ptCount val="2"/>
                <c:pt idx="0">
                  <c:v>3</c:v>
                </c:pt>
                <c:pt idx="1">
                  <c:v> 6.7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FSH!$AI$5:$AI$11</c:f>
              <c:numCache>
                <c:formatCode>0%</c:formatCode>
                <c:ptCount val="7"/>
                <c:pt idx="0">
                  <c:v>0</c:v>
                </c:pt>
                <c:pt idx="1">
                  <c:v>2.9850746268656803E-2</c:v>
                </c:pt>
                <c:pt idx="2">
                  <c:v>2.9850746268656803E-2</c:v>
                </c:pt>
                <c:pt idx="3">
                  <c:v>-1.4925373134328401E-2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4-4D6E-8027-7AC30A660DF5}"/>
            </c:ext>
          </c:extLst>
        </c:ser>
        <c:ser>
          <c:idx val="3"/>
          <c:order val="3"/>
          <c:tx>
            <c:strRef>
              <c:f>FSH!$AJ$3:$AJ$4</c:f>
              <c:strCache>
                <c:ptCount val="2"/>
                <c:pt idx="0">
                  <c:v>4</c:v>
                </c:pt>
                <c:pt idx="1">
                  <c:v> 6.1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FSH!$AJ$5:$AJ$11</c:f>
              <c:numCache>
                <c:formatCode>0%</c:formatCode>
                <c:ptCount val="7"/>
                <c:pt idx="0">
                  <c:v>-6.557377049180324E-2</c:v>
                </c:pt>
                <c:pt idx="1">
                  <c:v>-8.1967213114754078E-2</c:v>
                </c:pt>
                <c:pt idx="2">
                  <c:v>0</c:v>
                </c:pt>
                <c:pt idx="3">
                  <c:v>-6.557377049180324E-2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4-4D6E-8027-7AC30A660DF5}"/>
            </c:ext>
          </c:extLst>
        </c:ser>
        <c:ser>
          <c:idx val="4"/>
          <c:order val="4"/>
          <c:tx>
            <c:strRef>
              <c:f>FSH!$AK$3:$AK$4</c:f>
              <c:strCache>
                <c:ptCount val="2"/>
                <c:pt idx="0">
                  <c:v>5</c:v>
                </c:pt>
                <c:pt idx="1">
                  <c:v> 23.5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FSH!$AK$5:$AK$11</c:f>
              <c:numCache>
                <c:formatCode>0%</c:formatCode>
                <c:ptCount val="7"/>
                <c:pt idx="0">
                  <c:v>-4.680851063829794E-2</c:v>
                </c:pt>
                <c:pt idx="1">
                  <c:v>1.276595744680864E-2</c:v>
                </c:pt>
                <c:pt idx="2">
                  <c:v>-4.2553191489361653E-2</c:v>
                </c:pt>
                <c:pt idx="3">
                  <c:v>-3.4042553191489411E-2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54-4D6E-8027-7AC30A660DF5}"/>
            </c:ext>
          </c:extLst>
        </c:ser>
        <c:ser>
          <c:idx val="5"/>
          <c:order val="5"/>
          <c:tx>
            <c:strRef>
              <c:f>FSH!$AL$3:$AL$4</c:f>
              <c:strCache>
                <c:ptCount val="2"/>
                <c:pt idx="0">
                  <c:v>6</c:v>
                </c:pt>
                <c:pt idx="1">
                  <c:v> 7.9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FSH!$AL$5:$AL$11</c:f>
              <c:numCache>
                <c:formatCode>0%</c:formatCode>
                <c:ptCount val="7"/>
                <c:pt idx="0">
                  <c:v>-1.2658227848101333E-2</c:v>
                </c:pt>
                <c:pt idx="1">
                  <c:v>5.0632911392405111E-2</c:v>
                </c:pt>
                <c:pt idx="2">
                  <c:v>7.5949367088607556E-2</c:v>
                </c:pt>
                <c:pt idx="3">
                  <c:v>0.16455696202531622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54-4D6E-8027-7AC30A660DF5}"/>
            </c:ext>
          </c:extLst>
        </c:ser>
        <c:ser>
          <c:idx val="6"/>
          <c:order val="6"/>
          <c:tx>
            <c:strRef>
              <c:f>FSH!$AM$3:$AM$4</c:f>
              <c:strCache>
                <c:ptCount val="2"/>
                <c:pt idx="0">
                  <c:v>7</c:v>
                </c:pt>
                <c:pt idx="1">
                  <c:v> 3.0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FSH!$AM$5:$AM$11</c:f>
              <c:numCache>
                <c:formatCode>0%</c:formatCode>
                <c:ptCount val="7"/>
                <c:pt idx="0">
                  <c:v>0.1333333333333333</c:v>
                </c:pt>
                <c:pt idx="1">
                  <c:v>0.16666666666666674</c:v>
                </c:pt>
                <c:pt idx="2">
                  <c:v>0.16666666666666674</c:v>
                </c:pt>
                <c:pt idx="3">
                  <c:v>0.16666666666666674</c:v>
                </c:pt>
                <c:pt idx="4">
                  <c:v>0</c:v>
                </c:pt>
                <c:pt idx="5">
                  <c:v>0.26666666666666661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54-4D6E-8027-7AC30A660DF5}"/>
            </c:ext>
          </c:extLst>
        </c:ser>
        <c:ser>
          <c:idx val="7"/>
          <c:order val="7"/>
          <c:tx>
            <c:strRef>
              <c:f>FSH!$AN$3:$AN$4</c:f>
              <c:strCache>
                <c:ptCount val="2"/>
                <c:pt idx="0">
                  <c:v>8</c:v>
                </c:pt>
                <c:pt idx="1">
                  <c:v> 4.7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FSH!$AN$5:$AN$11</c:f>
              <c:numCache>
                <c:formatCode>0%</c:formatCode>
                <c:ptCount val="7"/>
                <c:pt idx="0">
                  <c:v>6.3829787234042534E-2</c:v>
                </c:pt>
                <c:pt idx="1">
                  <c:v>6.3829787234042534E-2</c:v>
                </c:pt>
                <c:pt idx="2">
                  <c:v>0.1063829787234043</c:v>
                </c:pt>
                <c:pt idx="3">
                  <c:v>0.1063829787234043</c:v>
                </c:pt>
                <c:pt idx="4">
                  <c:v>0.1063829787234043</c:v>
                </c:pt>
                <c:pt idx="5">
                  <c:v>0.1063829787234043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54-4D6E-8027-7AC30A660DF5}"/>
            </c:ext>
          </c:extLst>
        </c:ser>
        <c:ser>
          <c:idx val="8"/>
          <c:order val="8"/>
          <c:tx>
            <c:strRef>
              <c:f>FSH!$AO$3:$AO$4</c:f>
              <c:strCache>
                <c:ptCount val="2"/>
                <c:pt idx="0">
                  <c:v>9</c:v>
                </c:pt>
                <c:pt idx="1">
                  <c:v> 4.1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FSH!$AO$5:$AO$11</c:f>
              <c:numCache>
                <c:formatCode>0%</c:formatCode>
                <c:ptCount val="7"/>
                <c:pt idx="0">
                  <c:v>0.12195121951219523</c:v>
                </c:pt>
                <c:pt idx="1">
                  <c:v>0.17073170731707332</c:v>
                </c:pt>
                <c:pt idx="2">
                  <c:v>0.12195121951219523</c:v>
                </c:pt>
                <c:pt idx="3">
                  <c:v>0.17073170731707332</c:v>
                </c:pt>
                <c:pt idx="4">
                  <c:v>7.317073170731736E-2</c:v>
                </c:pt>
                <c:pt idx="5">
                  <c:v>7.317073170731736E-2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54-4D6E-8027-7AC30A660DF5}"/>
            </c:ext>
          </c:extLst>
        </c:ser>
        <c:ser>
          <c:idx val="9"/>
          <c:order val="9"/>
          <c:tx>
            <c:strRef>
              <c:f>FSH!$AP$3:$AP$4</c:f>
              <c:strCache>
                <c:ptCount val="2"/>
                <c:pt idx="0">
                  <c:v>10</c:v>
                </c:pt>
                <c:pt idx="1">
                  <c:v> 5.4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FSH!$AP$5:$AP$11</c:f>
              <c:numCache>
                <c:formatCode>0%</c:formatCode>
                <c:ptCount val="7"/>
                <c:pt idx="0">
                  <c:v>5.555555555555558E-2</c:v>
                </c:pt>
                <c:pt idx="1">
                  <c:v>5.555555555555558E-2</c:v>
                </c:pt>
                <c:pt idx="2">
                  <c:v>3.7037037037036979E-2</c:v>
                </c:pt>
                <c:pt idx="3">
                  <c:v>1.8518518518518379E-2</c:v>
                </c:pt>
                <c:pt idx="4">
                  <c:v>5.555555555555558E-2</c:v>
                </c:pt>
                <c:pt idx="5">
                  <c:v>0.11111111111111094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54-4D6E-8027-7AC30A660DF5}"/>
            </c:ext>
          </c:extLst>
        </c:ser>
        <c:ser>
          <c:idx val="10"/>
          <c:order val="10"/>
          <c:tx>
            <c:strRef>
              <c:f>FSH!$AQ$3:$AQ$4</c:f>
              <c:strCache>
                <c:ptCount val="2"/>
                <c:pt idx="0">
                  <c:v>11</c:v>
                </c:pt>
                <c:pt idx="1">
                  <c:v> 6.1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FSH!$AQ$5:$AQ$11</c:f>
              <c:numCache>
                <c:formatCode>0%</c:formatCode>
                <c:ptCount val="7"/>
                <c:pt idx="0">
                  <c:v>6.5573770491803351E-2</c:v>
                </c:pt>
                <c:pt idx="1">
                  <c:v>4.9180327868852514E-2</c:v>
                </c:pt>
                <c:pt idx="2">
                  <c:v>1.6393442622950838E-2</c:v>
                </c:pt>
                <c:pt idx="3">
                  <c:v>1.6393442622950838E-2</c:v>
                </c:pt>
                <c:pt idx="4">
                  <c:v>3.2786885245901676E-2</c:v>
                </c:pt>
                <c:pt idx="5">
                  <c:v>-1.6393442622950727E-2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54-4D6E-8027-7AC30A660DF5}"/>
            </c:ext>
          </c:extLst>
        </c:ser>
        <c:ser>
          <c:idx val="11"/>
          <c:order val="11"/>
          <c:tx>
            <c:strRef>
              <c:f>FSH!$AR$3:$AR$4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FSH!$AR$5:$AR$11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54-4D6E-8027-7AC30A660DF5}"/>
            </c:ext>
          </c:extLst>
        </c:ser>
        <c:ser>
          <c:idx val="12"/>
          <c:order val="12"/>
          <c:tx>
            <c:strRef>
              <c:f>FSH!$AS$3:$AS$4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54-4D6E-8027-7AC30A660DF5}"/>
            </c:ext>
          </c:extLst>
        </c:ser>
        <c:ser>
          <c:idx val="13"/>
          <c:order val="13"/>
          <c:tx>
            <c:strRef>
              <c:f>FSH!$AT$3:$AT$4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D54-4D6E-8027-7AC30A660DF5}"/>
            </c:ext>
          </c:extLst>
        </c:ser>
        <c:ser>
          <c:idx val="14"/>
          <c:order val="14"/>
          <c:tx>
            <c:strRef>
              <c:f>FSH!$AU$3:$AU$4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D54-4D6E-8027-7AC30A660DF5}"/>
            </c:ext>
          </c:extLst>
        </c:ser>
        <c:ser>
          <c:idx val="15"/>
          <c:order val="15"/>
          <c:tx>
            <c:strRef>
              <c:f>FSH!$AV$3:$AV$4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D54-4D6E-8027-7AC30A660DF5}"/>
            </c:ext>
          </c:extLst>
        </c:ser>
        <c:ser>
          <c:idx val="16"/>
          <c:order val="16"/>
          <c:tx>
            <c:strRef>
              <c:f>FSH!$AW$3:$AW$4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54-4D6E-8027-7AC30A660DF5}"/>
            </c:ext>
          </c:extLst>
        </c:ser>
        <c:ser>
          <c:idx val="17"/>
          <c:order val="17"/>
          <c:tx>
            <c:strRef>
              <c:f>FSH!$AX$3:$AX$4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D54-4D6E-8027-7AC30A660DF5}"/>
            </c:ext>
          </c:extLst>
        </c:ser>
        <c:ser>
          <c:idx val="18"/>
          <c:order val="18"/>
          <c:tx>
            <c:strRef>
              <c:f>FSH!$AY$3:$AY$4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54-4D6E-8027-7AC30A660DF5}"/>
            </c:ext>
          </c:extLst>
        </c:ser>
        <c:ser>
          <c:idx val="19"/>
          <c:order val="19"/>
          <c:tx>
            <c:strRef>
              <c:f>FSH!$AZ$3:$AZ$4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D54-4D6E-8027-7AC30A660DF5}"/>
            </c:ext>
          </c:extLst>
        </c:ser>
        <c:ser>
          <c:idx val="20"/>
          <c:order val="20"/>
          <c:tx>
            <c:strRef>
              <c:f>FSH!$BA$3:$BA$4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FSH!$BA$5:$BA$11</c:f>
              <c:numCache>
                <c:formatCode>0%</c:formatCode>
                <c:ptCount val="7"/>
                <c:pt idx="0">
                  <c:v>0.26</c:v>
                </c:pt>
                <c:pt idx="1">
                  <c:v>0.26</c:v>
                </c:pt>
                <c:pt idx="2">
                  <c:v>0.26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D54-4D6E-8027-7AC30A660DF5}"/>
            </c:ext>
          </c:extLst>
        </c:ser>
        <c:ser>
          <c:idx val="21"/>
          <c:order val="21"/>
          <c:tx>
            <c:strRef>
              <c:f>FSH!$BB$3:$BB$4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FSH!$BB$5:$BB$11</c:f>
              <c:numCache>
                <c:formatCode>0%</c:formatCode>
                <c:ptCount val="7"/>
                <c:pt idx="0">
                  <c:v>0.16400000000000001</c:v>
                </c:pt>
                <c:pt idx="1">
                  <c:v>0.16400000000000001</c:v>
                </c:pt>
                <c:pt idx="2">
                  <c:v>0.16400000000000001</c:v>
                </c:pt>
                <c:pt idx="3">
                  <c:v>0.16400000000000001</c:v>
                </c:pt>
                <c:pt idx="4">
                  <c:v>0.16400000000000001</c:v>
                </c:pt>
                <c:pt idx="5">
                  <c:v>0.16400000000000001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D54-4D6E-8027-7AC30A660DF5}"/>
            </c:ext>
          </c:extLst>
        </c:ser>
        <c:ser>
          <c:idx val="22"/>
          <c:order val="22"/>
          <c:tx>
            <c:strRef>
              <c:f>FSH!$BC$3:$BC$4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FSH!$BC$5:$BC$11</c:f>
              <c:numCache>
                <c:formatCode>0%</c:formatCode>
                <c:ptCount val="7"/>
                <c:pt idx="0">
                  <c:v>-0.16400000000000001</c:v>
                </c:pt>
                <c:pt idx="1">
                  <c:v>-0.16400000000000001</c:v>
                </c:pt>
                <c:pt idx="2">
                  <c:v>-0.16400000000000001</c:v>
                </c:pt>
                <c:pt idx="3">
                  <c:v>-0.16400000000000001</c:v>
                </c:pt>
                <c:pt idx="4">
                  <c:v>-0.16400000000000001</c:v>
                </c:pt>
                <c:pt idx="5">
                  <c:v>-0.16400000000000001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D54-4D6E-8027-7AC30A660DF5}"/>
            </c:ext>
          </c:extLst>
        </c:ser>
        <c:ser>
          <c:idx val="23"/>
          <c:order val="23"/>
          <c:tx>
            <c:strRef>
              <c:f>FSH!$BD$3:$BD$4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FSH!$BD$5:$BD$11</c:f>
              <c:numCache>
                <c:formatCode>0%</c:formatCode>
                <c:ptCount val="7"/>
                <c:pt idx="0">
                  <c:v>-0.26</c:v>
                </c:pt>
                <c:pt idx="1">
                  <c:v>-0.26</c:v>
                </c:pt>
                <c:pt idx="2">
                  <c:v>-0.26</c:v>
                </c:pt>
                <c:pt idx="3">
                  <c:v>-0.26</c:v>
                </c:pt>
                <c:pt idx="4">
                  <c:v>-0.26</c:v>
                </c:pt>
                <c:pt idx="5">
                  <c:v>-0.26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D54-4D6E-8027-7AC30A660DF5}"/>
            </c:ext>
          </c:extLst>
        </c:ser>
        <c:ser>
          <c:idx val="24"/>
          <c:order val="24"/>
          <c:tx>
            <c:strRef>
              <c:f>FSH!$BE$3:$BE$4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FSH!$BF$5:$BF$11</c:f>
                <c:numCache>
                  <c:formatCode>General</c:formatCode>
                  <c:ptCount val="7"/>
                  <c:pt idx="0">
                    <c:v>4.2558478363924061E-2</c:v>
                  </c:pt>
                  <c:pt idx="1">
                    <c:v>4.92739461162972E-2</c:v>
                  </c:pt>
                  <c:pt idx="2">
                    <c:v>4.0301882804637208E-2</c:v>
                  </c:pt>
                  <c:pt idx="3">
                    <c:v>5.7738834694628996E-2</c:v>
                  </c:pt>
                  <c:pt idx="4">
                    <c:v>4.9392950556843618E-2</c:v>
                  </c:pt>
                  <c:pt idx="5">
                    <c:v>0.12704175986393165</c:v>
                  </c:pt>
                  <c:pt idx="6">
                    <c:v>0</c:v>
                  </c:pt>
                </c:numCache>
              </c:numRef>
            </c:plus>
            <c:minus>
              <c:numRef>
                <c:f>FSH!$BF$5:$BF$11</c:f>
                <c:numCache>
                  <c:formatCode>General</c:formatCode>
                  <c:ptCount val="7"/>
                  <c:pt idx="0">
                    <c:v>4.2558478363924061E-2</c:v>
                  </c:pt>
                  <c:pt idx="1">
                    <c:v>4.92739461162972E-2</c:v>
                  </c:pt>
                  <c:pt idx="2">
                    <c:v>4.0301882804637208E-2</c:v>
                  </c:pt>
                  <c:pt idx="3">
                    <c:v>5.7738834694628996E-2</c:v>
                  </c:pt>
                  <c:pt idx="4">
                    <c:v>4.9392950556843618E-2</c:v>
                  </c:pt>
                  <c:pt idx="5">
                    <c:v>0.12704175986393165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FSH!$BE$5:$BE$11</c:f>
              <c:numCache>
                <c:formatCode>0%</c:formatCode>
                <c:ptCount val="7"/>
                <c:pt idx="0">
                  <c:v>3.4236068557776805E-2</c:v>
                </c:pt>
                <c:pt idx="1">
                  <c:v>4.6543034268677987E-2</c:v>
                </c:pt>
                <c:pt idx="2">
                  <c:v>5.921951026783312E-2</c:v>
                </c:pt>
                <c:pt idx="3">
                  <c:v>5.4227744475072732E-2</c:v>
                </c:pt>
                <c:pt idx="4">
                  <c:v>6.6974037808044729E-2</c:v>
                </c:pt>
                <c:pt idx="5">
                  <c:v>0.1081876091171097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D54-4D6E-8027-7AC30A660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FSH!$BH$3:$BH$4</c:f>
              <c:strCache>
                <c:ptCount val="2"/>
                <c:pt idx="0">
                  <c:v>1</c:v>
                </c:pt>
                <c:pt idx="1">
                  <c:v> 4.5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FSH!$BH$5:$BH$11</c:f>
              <c:numCache>
                <c:formatCode>General</c:formatCode>
                <c:ptCount val="7"/>
                <c:pt idx="0">
                  <c:v>0.20000000000000018</c:v>
                </c:pt>
                <c:pt idx="1">
                  <c:v>-9.9999999999999645E-2</c:v>
                </c:pt>
                <c:pt idx="2">
                  <c:v>0.40000000000000036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3-4CAD-81C6-6704B71A3001}"/>
            </c:ext>
          </c:extLst>
        </c:ser>
        <c:ser>
          <c:idx val="1"/>
          <c:order val="1"/>
          <c:tx>
            <c:strRef>
              <c:f>FSH!$BI$3:$BI$4</c:f>
              <c:strCache>
                <c:ptCount val="2"/>
                <c:pt idx="0">
                  <c:v>2</c:v>
                </c:pt>
                <c:pt idx="1">
                  <c:v> 5.9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FSH!$BI$5:$BI$11</c:f>
              <c:numCache>
                <c:formatCode>General</c:formatCode>
                <c:ptCount val="7"/>
                <c:pt idx="0">
                  <c:v>9.9999999999999645E-2</c:v>
                </c:pt>
                <c:pt idx="1">
                  <c:v>9.9999999999999645E-2</c:v>
                </c:pt>
                <c:pt idx="2">
                  <c:v>0.29999999999999982</c:v>
                </c:pt>
                <c:pt idx="3">
                  <c:v>0.39999999999999947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3-4CAD-81C6-6704B71A3001}"/>
            </c:ext>
          </c:extLst>
        </c:ser>
        <c:ser>
          <c:idx val="2"/>
          <c:order val="2"/>
          <c:tx>
            <c:strRef>
              <c:f>FSH!$BJ$3:$BJ$4</c:f>
              <c:strCache>
                <c:ptCount val="2"/>
                <c:pt idx="0">
                  <c:v>3</c:v>
                </c:pt>
                <c:pt idx="1">
                  <c:v> 6.7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FSH!$BJ$5:$BJ$11</c:f>
              <c:numCache>
                <c:formatCode>General</c:formatCode>
                <c:ptCount val="7"/>
                <c:pt idx="0">
                  <c:v>0</c:v>
                </c:pt>
                <c:pt idx="1">
                  <c:v>0.20000000000000018</c:v>
                </c:pt>
                <c:pt idx="2">
                  <c:v>0.20000000000000018</c:v>
                </c:pt>
                <c:pt idx="3">
                  <c:v>-0.10000000000000053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F3-4CAD-81C6-6704B71A3001}"/>
            </c:ext>
          </c:extLst>
        </c:ser>
        <c:ser>
          <c:idx val="3"/>
          <c:order val="3"/>
          <c:tx>
            <c:strRef>
              <c:f>FSH!$BK$3:$BK$4</c:f>
              <c:strCache>
                <c:ptCount val="2"/>
                <c:pt idx="0">
                  <c:v>4</c:v>
                </c:pt>
                <c:pt idx="1">
                  <c:v> 6.1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FSH!$BK$5:$BK$11</c:f>
              <c:numCache>
                <c:formatCode>General</c:formatCode>
                <c:ptCount val="7"/>
                <c:pt idx="0">
                  <c:v>-0.39999999999999947</c:v>
                </c:pt>
                <c:pt idx="1">
                  <c:v>-0.5</c:v>
                </c:pt>
                <c:pt idx="2">
                  <c:v>0</c:v>
                </c:pt>
                <c:pt idx="3">
                  <c:v>-0.39999999999999947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F3-4CAD-81C6-6704B71A3001}"/>
            </c:ext>
          </c:extLst>
        </c:ser>
        <c:ser>
          <c:idx val="4"/>
          <c:order val="4"/>
          <c:tx>
            <c:strRef>
              <c:f>FSH!$BL$3:$BL$4</c:f>
              <c:strCache>
                <c:ptCount val="2"/>
                <c:pt idx="0">
                  <c:v>5</c:v>
                </c:pt>
                <c:pt idx="1">
                  <c:v> 23.5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FSH!$BL$5:$BL$11</c:f>
              <c:numCache>
                <c:formatCode>General</c:formatCode>
                <c:ptCount val="7"/>
                <c:pt idx="0">
                  <c:v>-1.1000000000000014</c:v>
                </c:pt>
                <c:pt idx="1">
                  <c:v>0.30000000000000071</c:v>
                </c:pt>
                <c:pt idx="2">
                  <c:v>-1</c:v>
                </c:pt>
                <c:pt idx="3">
                  <c:v>-0.80000000000000071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F3-4CAD-81C6-6704B71A3001}"/>
            </c:ext>
          </c:extLst>
        </c:ser>
        <c:ser>
          <c:idx val="5"/>
          <c:order val="5"/>
          <c:tx>
            <c:strRef>
              <c:f>FSH!$BM$3:$BM$4</c:f>
              <c:strCache>
                <c:ptCount val="2"/>
                <c:pt idx="0">
                  <c:v>6</c:v>
                </c:pt>
                <c:pt idx="1">
                  <c:v> 7.9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FSH!$BM$5:$BM$11</c:f>
              <c:numCache>
                <c:formatCode>General</c:formatCode>
                <c:ptCount val="7"/>
                <c:pt idx="0">
                  <c:v>-0.10000000000000053</c:v>
                </c:pt>
                <c:pt idx="1">
                  <c:v>0.40000000000000036</c:v>
                </c:pt>
                <c:pt idx="2">
                  <c:v>0.59999999999999964</c:v>
                </c:pt>
                <c:pt idx="3">
                  <c:v>1.2999999999999989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F3-4CAD-81C6-6704B71A3001}"/>
            </c:ext>
          </c:extLst>
        </c:ser>
        <c:ser>
          <c:idx val="6"/>
          <c:order val="6"/>
          <c:tx>
            <c:strRef>
              <c:f>FSH!$BN$3:$BN$4</c:f>
              <c:strCache>
                <c:ptCount val="2"/>
                <c:pt idx="0">
                  <c:v>7</c:v>
                </c:pt>
                <c:pt idx="1">
                  <c:v> 3.0 </c:v>
                </c:pt>
              </c:strCache>
            </c:strRef>
          </c:tx>
          <c:spPr>
            <a:ln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FSH!$BN$5:$BN$11</c:f>
              <c:numCache>
                <c:formatCode>General</c:formatCode>
                <c:ptCount val="7"/>
                <c:pt idx="0">
                  <c:v>0.39999999999999991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0.79999999999999982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F3-4CAD-81C6-6704B71A3001}"/>
            </c:ext>
          </c:extLst>
        </c:ser>
        <c:ser>
          <c:idx val="7"/>
          <c:order val="7"/>
          <c:tx>
            <c:strRef>
              <c:f>FSH!$BO$3:$BO$4</c:f>
              <c:strCache>
                <c:ptCount val="2"/>
                <c:pt idx="0">
                  <c:v>8</c:v>
                </c:pt>
                <c:pt idx="1">
                  <c:v> 4.7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FSH!$BO$5:$BO$11</c:f>
              <c:numCache>
                <c:formatCode>General</c:formatCode>
                <c:ptCount val="7"/>
                <c:pt idx="0">
                  <c:v>0.29999999999999982</c:v>
                </c:pt>
                <c:pt idx="1">
                  <c:v>0.29999999999999982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F3-4CAD-81C6-6704B71A3001}"/>
            </c:ext>
          </c:extLst>
        </c:ser>
        <c:ser>
          <c:idx val="8"/>
          <c:order val="8"/>
          <c:tx>
            <c:strRef>
              <c:f>FSH!$BP$3:$BP$4</c:f>
              <c:strCache>
                <c:ptCount val="2"/>
                <c:pt idx="0">
                  <c:v>9</c:v>
                </c:pt>
                <c:pt idx="1">
                  <c:v> 4.1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FSH!$BP$5:$BP$11</c:f>
              <c:numCache>
                <c:formatCode>General</c:formatCode>
                <c:ptCount val="7"/>
                <c:pt idx="0">
                  <c:v>0.5</c:v>
                </c:pt>
                <c:pt idx="1">
                  <c:v>0.70000000000000018</c:v>
                </c:pt>
                <c:pt idx="2">
                  <c:v>0.5</c:v>
                </c:pt>
                <c:pt idx="3">
                  <c:v>0.70000000000000018</c:v>
                </c:pt>
                <c:pt idx="4">
                  <c:v>0.30000000000000071</c:v>
                </c:pt>
                <c:pt idx="5">
                  <c:v>0.30000000000000071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F3-4CAD-81C6-6704B71A3001}"/>
            </c:ext>
          </c:extLst>
        </c:ser>
        <c:ser>
          <c:idx val="9"/>
          <c:order val="9"/>
          <c:tx>
            <c:strRef>
              <c:f>FSH!$BQ$3:$BQ$4</c:f>
              <c:strCache>
                <c:ptCount val="2"/>
                <c:pt idx="0">
                  <c:v>10</c:v>
                </c:pt>
                <c:pt idx="1">
                  <c:v> 5.4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FSH!$BQ$5:$BQ$11</c:f>
              <c:numCache>
                <c:formatCode>General</c:formatCode>
                <c:ptCount val="7"/>
                <c:pt idx="0">
                  <c:v>0.29999999999999982</c:v>
                </c:pt>
                <c:pt idx="1">
                  <c:v>0.29999999999999982</c:v>
                </c:pt>
                <c:pt idx="2">
                  <c:v>0.19999999999999929</c:v>
                </c:pt>
                <c:pt idx="3">
                  <c:v>9.9999999999999645E-2</c:v>
                </c:pt>
                <c:pt idx="4">
                  <c:v>0.29999999999999982</c:v>
                </c:pt>
                <c:pt idx="5">
                  <c:v>0.59999999999999964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F3-4CAD-81C6-6704B71A3001}"/>
            </c:ext>
          </c:extLst>
        </c:ser>
        <c:ser>
          <c:idx val="10"/>
          <c:order val="10"/>
          <c:tx>
            <c:strRef>
              <c:f>FSH!$BR$3:$BR$4</c:f>
              <c:strCache>
                <c:ptCount val="2"/>
                <c:pt idx="0">
                  <c:v>11</c:v>
                </c:pt>
                <c:pt idx="1">
                  <c:v> 6.1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FSH!$BR$5:$BR$11</c:f>
              <c:numCache>
                <c:formatCode>General</c:formatCode>
                <c:ptCount val="7"/>
                <c:pt idx="0">
                  <c:v>0.40000000000000036</c:v>
                </c:pt>
                <c:pt idx="1">
                  <c:v>0.30000000000000071</c:v>
                </c:pt>
                <c:pt idx="2">
                  <c:v>0.10000000000000053</c:v>
                </c:pt>
                <c:pt idx="3">
                  <c:v>0.10000000000000053</c:v>
                </c:pt>
                <c:pt idx="4">
                  <c:v>0.20000000000000018</c:v>
                </c:pt>
                <c:pt idx="5">
                  <c:v>-9.9999999999999645E-2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F3-4CAD-81C6-6704B71A3001}"/>
            </c:ext>
          </c:extLst>
        </c:ser>
        <c:ser>
          <c:idx val="11"/>
          <c:order val="11"/>
          <c:tx>
            <c:strRef>
              <c:f>FSH!$BS$3:$BS$4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FSH!$BS$5:$BS$11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F3-4CAD-81C6-6704B71A3001}"/>
            </c:ext>
          </c:extLst>
        </c:ser>
        <c:ser>
          <c:idx val="12"/>
          <c:order val="12"/>
          <c:tx>
            <c:strRef>
              <c:f>FSH!$BT$3:$BT$4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3F3-4CAD-81C6-6704B71A3001}"/>
            </c:ext>
          </c:extLst>
        </c:ser>
        <c:ser>
          <c:idx val="13"/>
          <c:order val="13"/>
          <c:tx>
            <c:strRef>
              <c:f>FSH!$BU$3:$BU$4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F3-4CAD-81C6-6704B71A3001}"/>
            </c:ext>
          </c:extLst>
        </c:ser>
        <c:ser>
          <c:idx val="14"/>
          <c:order val="14"/>
          <c:tx>
            <c:strRef>
              <c:f>FSH!$BV$3:$BV$4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3F3-4CAD-81C6-6704B71A3001}"/>
            </c:ext>
          </c:extLst>
        </c:ser>
        <c:ser>
          <c:idx val="15"/>
          <c:order val="15"/>
          <c:tx>
            <c:strRef>
              <c:f>FSH!$BW$3:$BW$4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3F3-4CAD-81C6-6704B71A3001}"/>
            </c:ext>
          </c:extLst>
        </c:ser>
        <c:ser>
          <c:idx val="16"/>
          <c:order val="16"/>
          <c:tx>
            <c:strRef>
              <c:f>FSH!$BX$3:$BX$4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3F3-4CAD-81C6-6704B71A3001}"/>
            </c:ext>
          </c:extLst>
        </c:ser>
        <c:ser>
          <c:idx val="17"/>
          <c:order val="17"/>
          <c:tx>
            <c:strRef>
              <c:f>FSH!$BY$3:$BY$4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F3-4CAD-81C6-6704B71A3001}"/>
            </c:ext>
          </c:extLst>
        </c:ser>
        <c:ser>
          <c:idx val="18"/>
          <c:order val="18"/>
          <c:tx>
            <c:strRef>
              <c:f>FSH!$BZ$3:$BZ$4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3F3-4CAD-81C6-6704B71A3001}"/>
            </c:ext>
          </c:extLst>
        </c:ser>
        <c:ser>
          <c:idx val="19"/>
          <c:order val="19"/>
          <c:tx>
            <c:strRef>
              <c:f>FSH!$CA$3:$CA$4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3F3-4CAD-81C6-6704B71A3001}"/>
            </c:ext>
          </c:extLst>
        </c:ser>
        <c:ser>
          <c:idx val="20"/>
          <c:order val="20"/>
          <c:tx>
            <c:strRef>
              <c:f>FSH!$CB$3:$CB$4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FSH!$CB$5:$CB$11</c:f>
              <c:numCache>
                <c:formatCode>_ * #\ ##0.00_ ;_ * \-#\ ##0.00_ ;_ * "-"??_ ;_ @_ </c:formatCode>
                <c:ptCount val="7"/>
                <c:pt idx="0">
                  <c:v>1.8412727272727274</c:v>
                </c:pt>
                <c:pt idx="1">
                  <c:v>1.8412727272727274</c:v>
                </c:pt>
                <c:pt idx="2">
                  <c:v>1.8412727272727274</c:v>
                </c:pt>
                <c:pt idx="3">
                  <c:v>1.8412727272727274</c:v>
                </c:pt>
                <c:pt idx="4">
                  <c:v>1.8412727272727274</c:v>
                </c:pt>
                <c:pt idx="5">
                  <c:v>1.8412727272727274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3F3-4CAD-81C6-6704B71A3001}"/>
            </c:ext>
          </c:extLst>
        </c:ser>
        <c:ser>
          <c:idx val="21"/>
          <c:order val="21"/>
          <c:tx>
            <c:strRef>
              <c:f>FSH!$CC$3:$CC$4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FSH!$CC$5:$CC$11</c:f>
              <c:numCache>
                <c:formatCode>_ * #\ ##0.00_ ;_ * \-#\ ##0.00_ ;_ * "-"??_ ;_ @_ </c:formatCode>
                <c:ptCount val="7"/>
                <c:pt idx="0">
                  <c:v>1.1614181818181819</c:v>
                </c:pt>
                <c:pt idx="1">
                  <c:v>1.1614181818181819</c:v>
                </c:pt>
                <c:pt idx="2">
                  <c:v>1.1614181818181819</c:v>
                </c:pt>
                <c:pt idx="3">
                  <c:v>1.1614181818181819</c:v>
                </c:pt>
                <c:pt idx="4">
                  <c:v>1.1614181818181819</c:v>
                </c:pt>
                <c:pt idx="5">
                  <c:v>1.1614181818181819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3F3-4CAD-81C6-6704B71A3001}"/>
            </c:ext>
          </c:extLst>
        </c:ser>
        <c:ser>
          <c:idx val="22"/>
          <c:order val="22"/>
          <c:tx>
            <c:strRef>
              <c:f>FSH!$CD$3:$CD$4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FSH!$CD$5:$CD$11</c:f>
              <c:numCache>
                <c:formatCode>_ * #\ ##0.00_ ;_ * \-#\ ##0.00_ ;_ * "-"??_ ;_ @_ </c:formatCode>
                <c:ptCount val="7"/>
                <c:pt idx="0">
                  <c:v>-1.1614181818181819</c:v>
                </c:pt>
                <c:pt idx="1">
                  <c:v>-1.1614181818181819</c:v>
                </c:pt>
                <c:pt idx="2">
                  <c:v>-1.1614181818181819</c:v>
                </c:pt>
                <c:pt idx="3">
                  <c:v>-1.1614181818181819</c:v>
                </c:pt>
                <c:pt idx="4">
                  <c:v>-1.1614181818181819</c:v>
                </c:pt>
                <c:pt idx="5">
                  <c:v>-1.1614181818181819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3F3-4CAD-81C6-6704B71A3001}"/>
            </c:ext>
          </c:extLst>
        </c:ser>
        <c:ser>
          <c:idx val="23"/>
          <c:order val="23"/>
          <c:tx>
            <c:strRef>
              <c:f>FSH!$CE$3:$CE$4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FSH!$CE$5:$CE$11</c:f>
              <c:numCache>
                <c:formatCode>_ * #\ ##0.00_ ;_ * \-#\ ##0.00_ ;_ * "-"??_ ;_ @_ </c:formatCode>
                <c:ptCount val="7"/>
                <c:pt idx="0">
                  <c:v>-1.8412727272727274</c:v>
                </c:pt>
                <c:pt idx="1">
                  <c:v>-1.8412727272727274</c:v>
                </c:pt>
                <c:pt idx="2">
                  <c:v>-1.8412727272727274</c:v>
                </c:pt>
                <c:pt idx="3">
                  <c:v>-1.8412727272727274</c:v>
                </c:pt>
                <c:pt idx="4">
                  <c:v>-1.8412727272727274</c:v>
                </c:pt>
                <c:pt idx="5">
                  <c:v>-1.8412727272727274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3F3-4CAD-81C6-6704B71A3001}"/>
            </c:ext>
          </c:extLst>
        </c:ser>
        <c:ser>
          <c:idx val="24"/>
          <c:order val="24"/>
          <c:tx>
            <c:strRef>
              <c:f>FSH!$CF$3:$CF$4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FSH!$CG$5:$CG$11</c:f>
                <c:numCache>
                  <c:formatCode>General</c:formatCode>
                  <c:ptCount val="7"/>
                  <c:pt idx="0">
                    <c:v>0.31130744921958253</c:v>
                  </c:pt>
                  <c:pt idx="1">
                    <c:v>0.21263774774300287</c:v>
                  </c:pt>
                  <c:pt idx="2">
                    <c:v>0.29811154303423731</c:v>
                  </c:pt>
                  <c:pt idx="3">
                    <c:v>0.37938430356756853</c:v>
                  </c:pt>
                  <c:pt idx="4">
                    <c:v>0.20022452253359249</c:v>
                  </c:pt>
                  <c:pt idx="5">
                    <c:v>0.42471443309468127</c:v>
                  </c:pt>
                  <c:pt idx="6">
                    <c:v>0</c:v>
                  </c:pt>
                </c:numCache>
              </c:numRef>
            </c:plus>
            <c:minus>
              <c:numRef>
                <c:f>FSH!$CG$5:$CG$11</c:f>
                <c:numCache>
                  <c:formatCode>General</c:formatCode>
                  <c:ptCount val="7"/>
                  <c:pt idx="0">
                    <c:v>0.31130744921958253</c:v>
                  </c:pt>
                  <c:pt idx="1">
                    <c:v>0.21263774774300287</c:v>
                  </c:pt>
                  <c:pt idx="2">
                    <c:v>0.29811154303423731</c:v>
                  </c:pt>
                  <c:pt idx="3">
                    <c:v>0.37938430356756853</c:v>
                  </c:pt>
                  <c:pt idx="4">
                    <c:v>0.20022452253359249</c:v>
                  </c:pt>
                  <c:pt idx="5">
                    <c:v>0.42471443309468127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FSH!$AF$5:$AF$11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FSH!$CF$5:$CF$11</c:f>
              <c:numCache>
                <c:formatCode>General</c:formatCode>
                <c:ptCount val="7"/>
                <c:pt idx="0">
                  <c:v>5.454545454545439E-2</c:v>
                </c:pt>
                <c:pt idx="1">
                  <c:v>0.22727272727272743</c:v>
                </c:pt>
                <c:pt idx="2">
                  <c:v>0.20909090909090908</c:v>
                </c:pt>
                <c:pt idx="3">
                  <c:v>0.20909090909090891</c:v>
                </c:pt>
                <c:pt idx="4">
                  <c:v>0.32500000000000018</c:v>
                </c:pt>
                <c:pt idx="5">
                  <c:v>0.4200000000000001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3F3-4CAD-81C6-6704B71A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SHBG!$BH$3:$BH$4</c:f>
              <c:strCache>
                <c:ptCount val="2"/>
                <c:pt idx="0">
                  <c:v>1</c:v>
                </c:pt>
                <c:pt idx="1">
                  <c:v> 44.4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SHBG!$BH$5:$BH$11</c:f>
              <c:numCache>
                <c:formatCode>General</c:formatCode>
                <c:ptCount val="7"/>
                <c:pt idx="0">
                  <c:v>4.3999999999999986</c:v>
                </c:pt>
                <c:pt idx="1">
                  <c:v>3.8999999999999986</c:v>
                </c:pt>
                <c:pt idx="2">
                  <c:v>1.8000000000000043</c:v>
                </c:pt>
                <c:pt idx="3">
                  <c:v>3.1000000000000014</c:v>
                </c:pt>
                <c:pt idx="4">
                  <c:v>3.3000000000000043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4-4758-9C77-85F7E9490F78}"/>
            </c:ext>
          </c:extLst>
        </c:ser>
        <c:ser>
          <c:idx val="1"/>
          <c:order val="1"/>
          <c:tx>
            <c:strRef>
              <c:f>SHBG!$BI$3:$BI$4</c:f>
              <c:strCache>
                <c:ptCount val="2"/>
                <c:pt idx="0">
                  <c:v>2</c:v>
                </c:pt>
                <c:pt idx="1">
                  <c:v> 87.6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SHBG!$BI$5:$BI$11</c:f>
              <c:numCache>
                <c:formatCode>General</c:formatCode>
                <c:ptCount val="7"/>
                <c:pt idx="0">
                  <c:v>-6.8999999999999915</c:v>
                </c:pt>
                <c:pt idx="1">
                  <c:v>-1.5999999999999943</c:v>
                </c:pt>
                <c:pt idx="2">
                  <c:v>0</c:v>
                </c:pt>
                <c:pt idx="3">
                  <c:v>-3.5</c:v>
                </c:pt>
                <c:pt idx="4">
                  <c:v>1.6000000000000085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4-4758-9C77-85F7E9490F78}"/>
            </c:ext>
          </c:extLst>
        </c:ser>
        <c:ser>
          <c:idx val="2"/>
          <c:order val="2"/>
          <c:tx>
            <c:strRef>
              <c:f>SHBG!$BJ$3:$BJ$4</c:f>
              <c:strCache>
                <c:ptCount val="2"/>
                <c:pt idx="0">
                  <c:v>3</c:v>
                </c:pt>
                <c:pt idx="1">
                  <c:v> 49.3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SHBG!$BJ$5:$BJ$11</c:f>
              <c:numCache>
                <c:formatCode>General</c:formatCode>
                <c:ptCount val="7"/>
                <c:pt idx="0">
                  <c:v>0.80000000000000426</c:v>
                </c:pt>
                <c:pt idx="1">
                  <c:v>6.5</c:v>
                </c:pt>
                <c:pt idx="2">
                  <c:v>-1.8999999999999986</c:v>
                </c:pt>
                <c:pt idx="3">
                  <c:v>-1.5999999999999943</c:v>
                </c:pt>
                <c:pt idx="4">
                  <c:v>4.5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4-4758-9C77-85F7E9490F78}"/>
            </c:ext>
          </c:extLst>
        </c:ser>
        <c:ser>
          <c:idx val="3"/>
          <c:order val="3"/>
          <c:tx>
            <c:strRef>
              <c:f>SHBG!$BK$3:$BK$4</c:f>
              <c:strCache>
                <c:ptCount val="2"/>
                <c:pt idx="0">
                  <c:v>4</c:v>
                </c:pt>
                <c:pt idx="1">
                  <c:v> 41.0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SHBG!$BK$5:$BK$11</c:f>
              <c:numCache>
                <c:formatCode>General</c:formatCode>
                <c:ptCount val="7"/>
                <c:pt idx="0">
                  <c:v>-0.5</c:v>
                </c:pt>
                <c:pt idx="1">
                  <c:v>-1.2999999999999972</c:v>
                </c:pt>
                <c:pt idx="2">
                  <c:v>3.2999999999999972</c:v>
                </c:pt>
                <c:pt idx="3">
                  <c:v>-5</c:v>
                </c:pt>
                <c:pt idx="4">
                  <c:v>2.6000000000000014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44-4758-9C77-85F7E9490F78}"/>
            </c:ext>
          </c:extLst>
        </c:ser>
        <c:ser>
          <c:idx val="4"/>
          <c:order val="4"/>
          <c:tx>
            <c:strRef>
              <c:f>SHBG!$BL$3:$BL$4</c:f>
              <c:strCache>
                <c:ptCount val="2"/>
                <c:pt idx="0">
                  <c:v>5</c:v>
                </c:pt>
                <c:pt idx="1">
                  <c:v> 95.1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SHBG!$BL$5:$BL$11</c:f>
              <c:numCache>
                <c:formatCode>General</c:formatCode>
                <c:ptCount val="7"/>
                <c:pt idx="0">
                  <c:v>-3.8999999999999915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44-4758-9C77-85F7E9490F78}"/>
            </c:ext>
          </c:extLst>
        </c:ser>
        <c:ser>
          <c:idx val="5"/>
          <c:order val="5"/>
          <c:tx>
            <c:strRef>
              <c:f>SHBG!$BM$3:$BM$4</c:f>
              <c:strCache>
                <c:ptCount val="2"/>
                <c:pt idx="0">
                  <c:v>6</c:v>
                </c:pt>
                <c:pt idx="1">
                  <c:v> 77.7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SHBG!$BM$5:$BM$11</c:f>
              <c:numCache>
                <c:formatCode>General</c:formatCode>
                <c:ptCount val="7"/>
                <c:pt idx="0">
                  <c:v>0</c:v>
                </c:pt>
                <c:pt idx="1">
                  <c:v>-2.2000000000000028</c:v>
                </c:pt>
                <c:pt idx="2">
                  <c:v>-3.2999999999999972</c:v>
                </c:pt>
                <c:pt idx="3">
                  <c:v>-9.7999999999999972</c:v>
                </c:pt>
                <c:pt idx="4">
                  <c:v>-4.9000000000000057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44-4758-9C77-85F7E9490F78}"/>
            </c:ext>
          </c:extLst>
        </c:ser>
        <c:ser>
          <c:idx val="6"/>
          <c:order val="6"/>
          <c:tx>
            <c:strRef>
              <c:f>SHBG!$BN$3:$BN$4</c:f>
              <c:strCache>
                <c:ptCount val="2"/>
                <c:pt idx="0">
                  <c:v>7</c:v>
                </c:pt>
                <c:pt idx="1">
                  <c:v> 46.0 </c:v>
                </c:pt>
              </c:strCache>
            </c:strRef>
          </c:tx>
          <c:spPr>
            <a:ln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SHBG!$BN$5:$BN$11</c:f>
              <c:numCache>
                <c:formatCode>General</c:formatCode>
                <c:ptCount val="7"/>
                <c:pt idx="0">
                  <c:v>-0.29999999999999716</c:v>
                </c:pt>
                <c:pt idx="1">
                  <c:v>-1.8999999999999986</c:v>
                </c:pt>
                <c:pt idx="2">
                  <c:v>-1.7999999999999972</c:v>
                </c:pt>
                <c:pt idx="3">
                  <c:v>-2</c:v>
                </c:pt>
                <c:pt idx="4">
                  <c:v>0</c:v>
                </c:pt>
                <c:pt idx="5">
                  <c:v>5.8999999999999986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44-4758-9C77-85F7E9490F78}"/>
            </c:ext>
          </c:extLst>
        </c:ser>
        <c:ser>
          <c:idx val="7"/>
          <c:order val="7"/>
          <c:tx>
            <c:strRef>
              <c:f>SHBG!$BO$3:$BO$4</c:f>
              <c:strCache>
                <c:ptCount val="2"/>
                <c:pt idx="0">
                  <c:v>8</c:v>
                </c:pt>
                <c:pt idx="1">
                  <c:v> 99.9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SHBG!$BO$5:$BO$11</c:f>
              <c:numCache>
                <c:formatCode>General</c:formatCode>
                <c:ptCount val="7"/>
                <c:pt idx="0">
                  <c:v>-0.80000000000001137</c:v>
                </c:pt>
                <c:pt idx="1">
                  <c:v>4.5999999999999943</c:v>
                </c:pt>
                <c:pt idx="2">
                  <c:v>2</c:v>
                </c:pt>
                <c:pt idx="3">
                  <c:v>0.29999999999999716</c:v>
                </c:pt>
                <c:pt idx="4">
                  <c:v>0</c:v>
                </c:pt>
                <c:pt idx="5">
                  <c:v>6.2999999999999972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44-4758-9C77-85F7E9490F78}"/>
            </c:ext>
          </c:extLst>
        </c:ser>
        <c:ser>
          <c:idx val="8"/>
          <c:order val="8"/>
          <c:tx>
            <c:strRef>
              <c:f>SHBG!$BP$3:$BP$4</c:f>
              <c:strCache>
                <c:ptCount val="2"/>
                <c:pt idx="0">
                  <c:v>9</c:v>
                </c:pt>
                <c:pt idx="1">
                  <c:v> 57.7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SHBG!$BP$5:$BP$11</c:f>
              <c:numCache>
                <c:formatCode>General</c:formatCode>
                <c:ptCount val="7"/>
                <c:pt idx="0">
                  <c:v>2.7999999999999972</c:v>
                </c:pt>
                <c:pt idx="1">
                  <c:v>2.8999999999999986</c:v>
                </c:pt>
                <c:pt idx="2">
                  <c:v>-2.3000000000000043</c:v>
                </c:pt>
                <c:pt idx="3">
                  <c:v>2</c:v>
                </c:pt>
                <c:pt idx="4">
                  <c:v>0</c:v>
                </c:pt>
                <c:pt idx="5">
                  <c:v>4.5999999999999943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44-4758-9C77-85F7E9490F78}"/>
            </c:ext>
          </c:extLst>
        </c:ser>
        <c:ser>
          <c:idx val="9"/>
          <c:order val="9"/>
          <c:tx>
            <c:strRef>
              <c:f>SHBG!$BQ$3:$BQ$4</c:f>
              <c:strCache>
                <c:ptCount val="2"/>
                <c:pt idx="0">
                  <c:v>10</c:v>
                </c:pt>
                <c:pt idx="1">
                  <c:v> 52.0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SHBG!$BQ$5:$BQ$11</c:f>
              <c:numCache>
                <c:formatCode>General</c:formatCode>
                <c:ptCount val="7"/>
                <c:pt idx="0">
                  <c:v>7.8999999999999986</c:v>
                </c:pt>
                <c:pt idx="1">
                  <c:v>3.1000000000000014</c:v>
                </c:pt>
                <c:pt idx="2">
                  <c:v>2.2999999999999972</c:v>
                </c:pt>
                <c:pt idx="3">
                  <c:v>3.7999999999999972</c:v>
                </c:pt>
                <c:pt idx="4">
                  <c:v>-2</c:v>
                </c:pt>
                <c:pt idx="5">
                  <c:v>2.2000000000000028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44-4758-9C77-85F7E9490F78}"/>
            </c:ext>
          </c:extLst>
        </c:ser>
        <c:ser>
          <c:idx val="10"/>
          <c:order val="10"/>
          <c:tx>
            <c:strRef>
              <c:f>SHBG!$BR$3:$BR$4</c:f>
              <c:strCache>
                <c:ptCount val="2"/>
                <c:pt idx="0">
                  <c:v>11</c:v>
                </c:pt>
                <c:pt idx="1">
                  <c:v> 48.2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SHBG!$BR$5:$BR$11</c:f>
              <c:numCache>
                <c:formatCode>General</c:formatCode>
                <c:ptCount val="7"/>
                <c:pt idx="0">
                  <c:v>2.1999999999999957</c:v>
                </c:pt>
                <c:pt idx="1">
                  <c:v>-0.20000000000000284</c:v>
                </c:pt>
                <c:pt idx="2">
                  <c:v>-2.4000000000000057</c:v>
                </c:pt>
                <c:pt idx="3">
                  <c:v>-1.7000000000000028</c:v>
                </c:pt>
                <c:pt idx="4">
                  <c:v>0</c:v>
                </c:pt>
                <c:pt idx="5">
                  <c:v>-6.7000000000000028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44-4758-9C77-85F7E9490F78}"/>
            </c:ext>
          </c:extLst>
        </c:ser>
        <c:ser>
          <c:idx val="11"/>
          <c:order val="11"/>
          <c:tx>
            <c:strRef>
              <c:f>SHBG!$BS$3:$BS$4</c:f>
              <c:strCache>
                <c:ptCount val="2"/>
                <c:pt idx="0">
                  <c:v>12</c:v>
                </c:pt>
                <c:pt idx="1">
                  <c:v> 68.7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SHBG!$BS$5:$BS$11</c:f>
              <c:numCache>
                <c:formatCode>General</c:formatCode>
                <c:ptCount val="7"/>
                <c:pt idx="0">
                  <c:v>7.5999999999999943</c:v>
                </c:pt>
                <c:pt idx="1">
                  <c:v>10.399999999999991</c:v>
                </c:pt>
                <c:pt idx="2">
                  <c:v>-0.90000000000000568</c:v>
                </c:pt>
                <c:pt idx="3">
                  <c:v>7</c:v>
                </c:pt>
                <c:pt idx="4">
                  <c:v>0</c:v>
                </c:pt>
                <c:pt idx="5">
                  <c:v>4.5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44-4758-9C77-85F7E9490F78}"/>
            </c:ext>
          </c:extLst>
        </c:ser>
        <c:ser>
          <c:idx val="12"/>
          <c:order val="12"/>
          <c:tx>
            <c:strRef>
              <c:f>SHBG!$BT$3:$BT$4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44-4758-9C77-85F7E9490F78}"/>
            </c:ext>
          </c:extLst>
        </c:ser>
        <c:ser>
          <c:idx val="13"/>
          <c:order val="13"/>
          <c:tx>
            <c:strRef>
              <c:f>SHBG!$BU$3:$BU$4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D44-4758-9C77-85F7E9490F78}"/>
            </c:ext>
          </c:extLst>
        </c:ser>
        <c:ser>
          <c:idx val="14"/>
          <c:order val="14"/>
          <c:tx>
            <c:strRef>
              <c:f>SHBG!$BV$3:$BV$4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D44-4758-9C77-85F7E9490F78}"/>
            </c:ext>
          </c:extLst>
        </c:ser>
        <c:ser>
          <c:idx val="15"/>
          <c:order val="15"/>
          <c:tx>
            <c:strRef>
              <c:f>SHBG!$BW$3:$BW$4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D44-4758-9C77-85F7E9490F78}"/>
            </c:ext>
          </c:extLst>
        </c:ser>
        <c:ser>
          <c:idx val="16"/>
          <c:order val="16"/>
          <c:tx>
            <c:strRef>
              <c:f>SHBG!$BX$3:$BX$4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44-4758-9C77-85F7E9490F78}"/>
            </c:ext>
          </c:extLst>
        </c:ser>
        <c:ser>
          <c:idx val="17"/>
          <c:order val="17"/>
          <c:tx>
            <c:strRef>
              <c:f>SHBG!$BY$3:$BY$4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D44-4758-9C77-85F7E9490F78}"/>
            </c:ext>
          </c:extLst>
        </c:ser>
        <c:ser>
          <c:idx val="18"/>
          <c:order val="18"/>
          <c:tx>
            <c:strRef>
              <c:f>SHBG!$BZ$3:$BZ$4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44-4758-9C77-85F7E9490F78}"/>
            </c:ext>
          </c:extLst>
        </c:ser>
        <c:ser>
          <c:idx val="19"/>
          <c:order val="19"/>
          <c:tx>
            <c:strRef>
              <c:f>SHBG!$CA$3:$CA$4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D44-4758-9C77-85F7E9490F78}"/>
            </c:ext>
          </c:extLst>
        </c:ser>
        <c:ser>
          <c:idx val="20"/>
          <c:order val="20"/>
          <c:tx>
            <c:strRef>
              <c:f>SHBG!$CB$3:$CB$4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SHBG!$CB$5:$CB$11</c:f>
              <c:numCache>
                <c:formatCode>_ * #\ ##0.00_ ;_ * \-#\ ##0.00_ ;_ * "-"??_ ;_ @_ </c:formatCode>
                <c:ptCount val="7"/>
                <c:pt idx="0">
                  <c:v>10.618466666666668</c:v>
                </c:pt>
                <c:pt idx="1">
                  <c:v>10.618466666666668</c:v>
                </c:pt>
                <c:pt idx="2">
                  <c:v>10.618466666666668</c:v>
                </c:pt>
                <c:pt idx="3">
                  <c:v>10.618466666666668</c:v>
                </c:pt>
                <c:pt idx="4">
                  <c:v>10.618466666666668</c:v>
                </c:pt>
                <c:pt idx="5">
                  <c:v>10.618466666666668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D44-4758-9C77-85F7E9490F78}"/>
            </c:ext>
          </c:extLst>
        </c:ser>
        <c:ser>
          <c:idx val="21"/>
          <c:order val="21"/>
          <c:tx>
            <c:strRef>
              <c:f>SHBG!$CC$3:$CC$4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SHBG!$CC$5:$CC$11</c:f>
              <c:numCache>
                <c:formatCode>_ * #\ ##0.00_ ;_ * \-#\ ##0.00_ ;_ * "-"??_ ;_ @_ </c:formatCode>
                <c:ptCount val="7"/>
                <c:pt idx="0">
                  <c:v>6.3966666666666683</c:v>
                </c:pt>
                <c:pt idx="1">
                  <c:v>6.3966666666666683</c:v>
                </c:pt>
                <c:pt idx="2">
                  <c:v>6.3966666666666683</c:v>
                </c:pt>
                <c:pt idx="3">
                  <c:v>6.3966666666666683</c:v>
                </c:pt>
                <c:pt idx="4">
                  <c:v>6.3966666666666683</c:v>
                </c:pt>
                <c:pt idx="5">
                  <c:v>6.3966666666666683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D44-4758-9C77-85F7E9490F78}"/>
            </c:ext>
          </c:extLst>
        </c:ser>
        <c:ser>
          <c:idx val="22"/>
          <c:order val="22"/>
          <c:tx>
            <c:strRef>
              <c:f>SHBG!$CD$3:$CD$4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SHBG!$CD$5:$CD$11</c:f>
              <c:numCache>
                <c:formatCode>_ * #\ ##0.00_ ;_ * \-#\ ##0.00_ ;_ * "-"??_ ;_ @_ </c:formatCode>
                <c:ptCount val="7"/>
                <c:pt idx="0">
                  <c:v>-6.3966666666666683</c:v>
                </c:pt>
                <c:pt idx="1">
                  <c:v>-6.3966666666666683</c:v>
                </c:pt>
                <c:pt idx="2">
                  <c:v>-6.3966666666666683</c:v>
                </c:pt>
                <c:pt idx="3">
                  <c:v>-6.3966666666666683</c:v>
                </c:pt>
                <c:pt idx="4">
                  <c:v>-6.3966666666666683</c:v>
                </c:pt>
                <c:pt idx="5">
                  <c:v>-6.3966666666666683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D44-4758-9C77-85F7E9490F78}"/>
            </c:ext>
          </c:extLst>
        </c:ser>
        <c:ser>
          <c:idx val="23"/>
          <c:order val="23"/>
          <c:tx>
            <c:strRef>
              <c:f>SHBG!$CE$3:$CE$4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SHBG!$CE$5:$CE$11</c:f>
              <c:numCache>
                <c:formatCode>_ * #\ ##0.00_ ;_ * \-#\ ##0.00_ ;_ * "-"??_ ;_ @_ </c:formatCode>
                <c:ptCount val="7"/>
                <c:pt idx="0">
                  <c:v>-10.618466666666668</c:v>
                </c:pt>
                <c:pt idx="1">
                  <c:v>-10.618466666666668</c:v>
                </c:pt>
                <c:pt idx="2">
                  <c:v>-10.618466666666668</c:v>
                </c:pt>
                <c:pt idx="3">
                  <c:v>-10.618466666666668</c:v>
                </c:pt>
                <c:pt idx="4">
                  <c:v>-10.618466666666668</c:v>
                </c:pt>
                <c:pt idx="5">
                  <c:v>-10.618466666666668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D44-4758-9C77-85F7E9490F78}"/>
            </c:ext>
          </c:extLst>
        </c:ser>
        <c:ser>
          <c:idx val="24"/>
          <c:order val="24"/>
          <c:tx>
            <c:strRef>
              <c:f>SHBG!$CF$3:$CF$4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SHBG!$CG$5:$CG$11</c:f>
                <c:numCache>
                  <c:formatCode>General</c:formatCode>
                  <c:ptCount val="7"/>
                  <c:pt idx="0">
                    <c:v>3.008693251585306</c:v>
                  </c:pt>
                  <c:pt idx="1">
                    <c:v>2.7231069000399239</c:v>
                  </c:pt>
                  <c:pt idx="2">
                    <c:v>1.719437867115112</c:v>
                  </c:pt>
                  <c:pt idx="3">
                    <c:v>3.114339498306288</c:v>
                  </c:pt>
                  <c:pt idx="4">
                    <c:v>3.7585329034898103</c:v>
                  </c:pt>
                  <c:pt idx="5">
                    <c:v>5.1110855646696018</c:v>
                  </c:pt>
                  <c:pt idx="6">
                    <c:v>0</c:v>
                  </c:pt>
                </c:numCache>
              </c:numRef>
            </c:plus>
            <c:minus>
              <c:numRef>
                <c:f>SHBG!$CG$5:$CG$11</c:f>
                <c:numCache>
                  <c:formatCode>General</c:formatCode>
                  <c:ptCount val="7"/>
                  <c:pt idx="0">
                    <c:v>3.008693251585306</c:v>
                  </c:pt>
                  <c:pt idx="1">
                    <c:v>2.7231069000399239</c:v>
                  </c:pt>
                  <c:pt idx="2">
                    <c:v>1.719437867115112</c:v>
                  </c:pt>
                  <c:pt idx="3">
                    <c:v>3.114339498306288</c:v>
                  </c:pt>
                  <c:pt idx="4">
                    <c:v>3.7585329034898103</c:v>
                  </c:pt>
                  <c:pt idx="5">
                    <c:v>5.1110855646696018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SHBG!$AF$5:$AF$11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SHBG!$CF$5:$CF$11</c:f>
              <c:numCache>
                <c:formatCode>General</c:formatCode>
                <c:ptCount val="7"/>
                <c:pt idx="0">
                  <c:v>1.2090909090909088</c:v>
                </c:pt>
                <c:pt idx="1">
                  <c:v>2.1999999999999988</c:v>
                </c:pt>
                <c:pt idx="2">
                  <c:v>-0.32000000000000101</c:v>
                </c:pt>
                <c:pt idx="3">
                  <c:v>-0.67272727272727262</c:v>
                </c:pt>
                <c:pt idx="4">
                  <c:v>0.85000000000000142</c:v>
                </c:pt>
                <c:pt idx="5">
                  <c:v>2.7999999999999985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D44-4758-9C77-85F7E949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Prolaktin!$AG$3:$AG$4</c:f>
              <c:strCache>
                <c:ptCount val="2"/>
                <c:pt idx="0">
                  <c:v>1</c:v>
                </c:pt>
                <c:pt idx="1">
                  <c:v> 292.2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Prolaktin!$AG$5:$AG$11</c:f>
              <c:numCache>
                <c:formatCode>0%</c:formatCode>
                <c:ptCount val="7"/>
                <c:pt idx="0">
                  <c:v>-1.9164955509924586E-2</c:v>
                </c:pt>
                <c:pt idx="1">
                  <c:v>1.5058179329226595E-2</c:v>
                </c:pt>
                <c:pt idx="2">
                  <c:v>-5.6468172484599566E-2</c:v>
                </c:pt>
                <c:pt idx="3">
                  <c:v>-1.4373716632443467E-2</c:v>
                </c:pt>
                <c:pt idx="4">
                  <c:v>-5.9206023271731745E-2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3-46EE-AD8C-5429D2CCA6F8}"/>
            </c:ext>
          </c:extLst>
        </c:ser>
        <c:ser>
          <c:idx val="1"/>
          <c:order val="1"/>
          <c:tx>
            <c:strRef>
              <c:f>Prolaktin!$AH$3:$AH$4</c:f>
              <c:strCache>
                <c:ptCount val="2"/>
                <c:pt idx="0">
                  <c:v>2</c:v>
                </c:pt>
                <c:pt idx="1">
                  <c:v> 401.4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Prolaktin!$AH$5:$AH$11</c:f>
              <c:numCache>
                <c:formatCode>0%</c:formatCode>
                <c:ptCount val="7"/>
                <c:pt idx="0">
                  <c:v>6.1285500747384258E-2</c:v>
                </c:pt>
                <c:pt idx="1">
                  <c:v>1.2705530642750373E-2</c:v>
                </c:pt>
                <c:pt idx="2">
                  <c:v>2.5161933233682099E-2</c:v>
                </c:pt>
                <c:pt idx="3">
                  <c:v>1.22072745391133E-2</c:v>
                </c:pt>
                <c:pt idx="4">
                  <c:v>5.7299451918285893E-2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3-46EE-AD8C-5429D2CCA6F8}"/>
            </c:ext>
          </c:extLst>
        </c:ser>
        <c:ser>
          <c:idx val="2"/>
          <c:order val="2"/>
          <c:tx>
            <c:strRef>
              <c:f>Prolaktin!$AI$3:$AI$4</c:f>
              <c:strCache>
                <c:ptCount val="2"/>
                <c:pt idx="0">
                  <c:v>3</c:v>
                </c:pt>
                <c:pt idx="1">
                  <c:v> 304.1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Prolaktin!$AI$5:$AI$11</c:f>
              <c:numCache>
                <c:formatCode>0%</c:formatCode>
                <c:ptCount val="7"/>
                <c:pt idx="0">
                  <c:v>5.590266359750018E-3</c:v>
                </c:pt>
                <c:pt idx="1">
                  <c:v>-1.0851693521867878E-2</c:v>
                </c:pt>
                <c:pt idx="2">
                  <c:v>-4.209141729694188E-2</c:v>
                </c:pt>
                <c:pt idx="3">
                  <c:v>-2.0716869450838615E-2</c:v>
                </c:pt>
                <c:pt idx="4">
                  <c:v>-3.5185794146662452E-2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F3-46EE-AD8C-5429D2CCA6F8}"/>
            </c:ext>
          </c:extLst>
        </c:ser>
        <c:ser>
          <c:idx val="3"/>
          <c:order val="3"/>
          <c:tx>
            <c:strRef>
              <c:f>Prolaktin!$AJ$3:$AJ$4</c:f>
              <c:strCache>
                <c:ptCount val="2"/>
                <c:pt idx="0">
                  <c:v>4</c:v>
                </c:pt>
                <c:pt idx="1">
                  <c:v> 302.6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Prolaktin!$AJ$5:$AJ$11</c:f>
              <c:numCache>
                <c:formatCode>0%</c:formatCode>
                <c:ptCount val="7"/>
                <c:pt idx="0">
                  <c:v>2.9081295439523869E-2</c:v>
                </c:pt>
                <c:pt idx="1">
                  <c:v>3.6351619299404003E-3</c:v>
                </c:pt>
                <c:pt idx="2">
                  <c:v>8.5922009253138754E-3</c:v>
                </c:pt>
                <c:pt idx="3">
                  <c:v>-3.3046926635826868E-4</c:v>
                </c:pt>
                <c:pt idx="4">
                  <c:v>5.2214144084600012E-2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F3-46EE-AD8C-5429D2CCA6F8}"/>
            </c:ext>
          </c:extLst>
        </c:ser>
        <c:ser>
          <c:idx val="4"/>
          <c:order val="4"/>
          <c:tx>
            <c:strRef>
              <c:f>Prolaktin!$AK$3:$AK$4</c:f>
              <c:strCache>
                <c:ptCount val="2"/>
                <c:pt idx="0">
                  <c:v>5</c:v>
                </c:pt>
                <c:pt idx="1">
                  <c:v> 197.9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Prolaktin!$AK$5:$AK$11</c:f>
              <c:numCache>
                <c:formatCode>0%</c:formatCode>
                <c:ptCount val="7"/>
                <c:pt idx="0">
                  <c:v>-3.9413845376452761E-2</c:v>
                </c:pt>
                <c:pt idx="1">
                  <c:v>-4.8004042445679684E-2</c:v>
                </c:pt>
                <c:pt idx="2">
                  <c:v>-5.2046488125315871E-2</c:v>
                </c:pt>
                <c:pt idx="3">
                  <c:v>-5.0025265285497778E-2</c:v>
                </c:pt>
                <c:pt idx="4">
                  <c:v>-2.8297119757453193E-2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F3-46EE-AD8C-5429D2CCA6F8}"/>
            </c:ext>
          </c:extLst>
        </c:ser>
        <c:ser>
          <c:idx val="5"/>
          <c:order val="5"/>
          <c:tx>
            <c:strRef>
              <c:f>Prolaktin!$AL$3:$AL$4</c:f>
              <c:strCache>
                <c:ptCount val="2"/>
                <c:pt idx="0">
                  <c:v>6</c:v>
                </c:pt>
                <c:pt idx="1">
                  <c:v> 266.1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Prolaktin!$AL$5:$AL$11</c:f>
              <c:numCache>
                <c:formatCode>0%</c:formatCode>
                <c:ptCount val="7"/>
                <c:pt idx="0">
                  <c:v>-5.4490792934986931E-2</c:v>
                </c:pt>
                <c:pt idx="1">
                  <c:v>-5.5242390078917736E-2</c:v>
                </c:pt>
                <c:pt idx="2">
                  <c:v>-4.8102217211574594E-2</c:v>
                </c:pt>
                <c:pt idx="3">
                  <c:v>-3.4949267192784683E-2</c:v>
                </c:pt>
                <c:pt idx="4">
                  <c:v>-4.5847425779782069E-2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F3-46EE-AD8C-5429D2CCA6F8}"/>
            </c:ext>
          </c:extLst>
        </c:ser>
        <c:ser>
          <c:idx val="6"/>
          <c:order val="6"/>
          <c:tx>
            <c:strRef>
              <c:f>Prolaktin!$AM$3:$AM$4</c:f>
              <c:strCache>
                <c:ptCount val="2"/>
                <c:pt idx="0">
                  <c:v>7</c:v>
                </c:pt>
                <c:pt idx="1">
                  <c:v> 406.7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Prolaktin!$AM$5:$AM$11</c:f>
              <c:numCache>
                <c:formatCode>0%</c:formatCode>
                <c:ptCount val="7"/>
                <c:pt idx="0">
                  <c:v>-4.8684534054585726E-2</c:v>
                </c:pt>
                <c:pt idx="1">
                  <c:v>-9.0976149495942682E-3</c:v>
                </c:pt>
                <c:pt idx="2">
                  <c:v>-1.5244652077698539E-2</c:v>
                </c:pt>
                <c:pt idx="3">
                  <c:v>5.9011556429802159E-3</c:v>
                </c:pt>
                <c:pt idx="4">
                  <c:v>0</c:v>
                </c:pt>
                <c:pt idx="5">
                  <c:v>1.9916400295057812E-2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F3-46EE-AD8C-5429D2CCA6F8}"/>
            </c:ext>
          </c:extLst>
        </c:ser>
        <c:ser>
          <c:idx val="7"/>
          <c:order val="7"/>
          <c:tx>
            <c:strRef>
              <c:f>Prolaktin!$AN$3:$AN$4</c:f>
              <c:strCache>
                <c:ptCount val="2"/>
                <c:pt idx="0">
                  <c:v>8</c:v>
                </c:pt>
                <c:pt idx="1">
                  <c:v> 151.6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Prolaktin!$AN$5:$AN$11</c:f>
              <c:numCache>
                <c:formatCode>0%</c:formatCode>
                <c:ptCount val="7"/>
                <c:pt idx="0">
                  <c:v>9.8944591029024309E-3</c:v>
                </c:pt>
                <c:pt idx="1">
                  <c:v>2.6385224274407815E-3</c:v>
                </c:pt>
                <c:pt idx="2">
                  <c:v>1.9788918205805306E-3</c:v>
                </c:pt>
                <c:pt idx="3">
                  <c:v>2.9023746701847042E-2</c:v>
                </c:pt>
                <c:pt idx="4">
                  <c:v>0</c:v>
                </c:pt>
                <c:pt idx="5">
                  <c:v>6.5963060686002883E-4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F3-46EE-AD8C-5429D2CCA6F8}"/>
            </c:ext>
          </c:extLst>
        </c:ser>
        <c:ser>
          <c:idx val="8"/>
          <c:order val="8"/>
          <c:tx>
            <c:strRef>
              <c:f>Prolaktin!$AO$3:$AO$4</c:f>
              <c:strCache>
                <c:ptCount val="2"/>
                <c:pt idx="0">
                  <c:v>9</c:v>
                </c:pt>
                <c:pt idx="1">
                  <c:v> 211.6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Prolaktin!$AO$5:$AO$11</c:f>
              <c:numCache>
                <c:formatCode>0%</c:formatCode>
                <c:ptCount val="7"/>
                <c:pt idx="0">
                  <c:v>-5.4820415879016982E-2</c:v>
                </c:pt>
                <c:pt idx="1">
                  <c:v>-5.6710775047258966E-2</c:v>
                </c:pt>
                <c:pt idx="2">
                  <c:v>-3.449905482041582E-2</c:v>
                </c:pt>
                <c:pt idx="3">
                  <c:v>-4.9621928166351581E-2</c:v>
                </c:pt>
                <c:pt idx="4">
                  <c:v>0</c:v>
                </c:pt>
                <c:pt idx="5">
                  <c:v>-5.860113421550095E-2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F3-46EE-AD8C-5429D2CCA6F8}"/>
            </c:ext>
          </c:extLst>
        </c:ser>
        <c:ser>
          <c:idx val="9"/>
          <c:order val="9"/>
          <c:tx>
            <c:strRef>
              <c:f>Prolaktin!$AP$3:$AP$4</c:f>
              <c:strCache>
                <c:ptCount val="2"/>
                <c:pt idx="0">
                  <c:v>10</c:v>
                </c:pt>
                <c:pt idx="1">
                  <c:v> 194.7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Prolaktin!$AP$5:$AP$11</c:f>
              <c:numCache>
                <c:formatCode>0%</c:formatCode>
                <c:ptCount val="7"/>
                <c:pt idx="0">
                  <c:v>-1.6949152542372836E-2</c:v>
                </c:pt>
                <c:pt idx="1">
                  <c:v>-7.1905495634307925E-3</c:v>
                </c:pt>
                <c:pt idx="2">
                  <c:v>-1.07858243451463E-2</c:v>
                </c:pt>
                <c:pt idx="3">
                  <c:v>-5.1361068310218361E-4</c:v>
                </c:pt>
                <c:pt idx="4">
                  <c:v>1.5921931176168691E-2</c:v>
                </c:pt>
                <c:pt idx="5">
                  <c:v>-4.1088854648175799E-3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F3-46EE-AD8C-5429D2CCA6F8}"/>
            </c:ext>
          </c:extLst>
        </c:ser>
        <c:ser>
          <c:idx val="10"/>
          <c:order val="10"/>
          <c:tx>
            <c:strRef>
              <c:f>Prolaktin!$AQ$3:$AQ$4</c:f>
              <c:strCache>
                <c:ptCount val="2"/>
                <c:pt idx="0">
                  <c:v>11</c:v>
                </c:pt>
                <c:pt idx="1">
                  <c:v> 152.1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Prolaktin!$AQ$5:$AQ$11</c:f>
              <c:numCache>
                <c:formatCode>0%</c:formatCode>
                <c:ptCount val="7"/>
                <c:pt idx="0">
                  <c:v>5.3911900065746421E-2</c:v>
                </c:pt>
                <c:pt idx="1">
                  <c:v>9.6646942800789004E-2</c:v>
                </c:pt>
                <c:pt idx="2">
                  <c:v>4.5364891518737682E-2</c:v>
                </c:pt>
                <c:pt idx="3">
                  <c:v>3.6160420775805502E-2</c:v>
                </c:pt>
                <c:pt idx="4">
                  <c:v>0</c:v>
                </c:pt>
                <c:pt idx="5">
                  <c:v>3.2215647600263075E-2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F3-46EE-AD8C-5429D2CCA6F8}"/>
            </c:ext>
          </c:extLst>
        </c:ser>
        <c:ser>
          <c:idx val="11"/>
          <c:order val="11"/>
          <c:tx>
            <c:strRef>
              <c:f>Prolaktin!$AR$3:$AR$4</c:f>
              <c:strCache>
                <c:ptCount val="2"/>
                <c:pt idx="0">
                  <c:v>12</c:v>
                </c:pt>
                <c:pt idx="1">
                  <c:v> 218.2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Prolaktin!$AR$5:$AR$11</c:f>
              <c:numCache>
                <c:formatCode>0%</c:formatCode>
                <c:ptCount val="7"/>
                <c:pt idx="0">
                  <c:v>-2.062328139321723E-2</c:v>
                </c:pt>
                <c:pt idx="1">
                  <c:v>-3.2997250229147568E-2</c:v>
                </c:pt>
                <c:pt idx="2">
                  <c:v>-3.6663611365719273E-3</c:v>
                </c:pt>
                <c:pt idx="3">
                  <c:v>-2.2914757103574823E-3</c:v>
                </c:pt>
                <c:pt idx="4">
                  <c:v>0</c:v>
                </c:pt>
                <c:pt idx="5">
                  <c:v>-5.4537121906507724E-2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F3-46EE-AD8C-5429D2CCA6F8}"/>
            </c:ext>
          </c:extLst>
        </c:ser>
        <c:ser>
          <c:idx val="12"/>
          <c:order val="12"/>
          <c:tx>
            <c:strRef>
              <c:f>Prolaktin!$AS$3:$AS$4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F3-46EE-AD8C-5429D2CCA6F8}"/>
            </c:ext>
          </c:extLst>
        </c:ser>
        <c:ser>
          <c:idx val="13"/>
          <c:order val="13"/>
          <c:tx>
            <c:strRef>
              <c:f>Prolaktin!$AT$3:$AT$4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F3-46EE-AD8C-5429D2CCA6F8}"/>
            </c:ext>
          </c:extLst>
        </c:ser>
        <c:ser>
          <c:idx val="14"/>
          <c:order val="14"/>
          <c:tx>
            <c:strRef>
              <c:f>Prolaktin!$AU$3:$AU$4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7F3-46EE-AD8C-5429D2CCA6F8}"/>
            </c:ext>
          </c:extLst>
        </c:ser>
        <c:ser>
          <c:idx val="15"/>
          <c:order val="15"/>
          <c:tx>
            <c:strRef>
              <c:f>Prolaktin!$AV$3:$AV$4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7F3-46EE-AD8C-5429D2CCA6F8}"/>
            </c:ext>
          </c:extLst>
        </c:ser>
        <c:ser>
          <c:idx val="16"/>
          <c:order val="16"/>
          <c:tx>
            <c:strRef>
              <c:f>Prolaktin!$AW$3:$AW$4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7F3-46EE-AD8C-5429D2CCA6F8}"/>
            </c:ext>
          </c:extLst>
        </c:ser>
        <c:ser>
          <c:idx val="17"/>
          <c:order val="17"/>
          <c:tx>
            <c:strRef>
              <c:f>Prolaktin!$AX$3:$AX$4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7F3-46EE-AD8C-5429D2CCA6F8}"/>
            </c:ext>
          </c:extLst>
        </c:ser>
        <c:ser>
          <c:idx val="18"/>
          <c:order val="18"/>
          <c:tx>
            <c:strRef>
              <c:f>Prolaktin!$AY$3:$AY$4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7F3-46EE-AD8C-5429D2CCA6F8}"/>
            </c:ext>
          </c:extLst>
        </c:ser>
        <c:ser>
          <c:idx val="19"/>
          <c:order val="19"/>
          <c:tx>
            <c:strRef>
              <c:f>Prolaktin!$AZ$3:$AZ$4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7F3-46EE-AD8C-5429D2CCA6F8}"/>
            </c:ext>
          </c:extLst>
        </c:ser>
        <c:ser>
          <c:idx val="20"/>
          <c:order val="20"/>
          <c:tx>
            <c:strRef>
              <c:f>Prolaktin!$BA$3:$BA$4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Prolaktin!$BA$5:$BA$11</c:f>
              <c:numCache>
                <c:formatCode>0%</c:formatCode>
                <c:ptCount val="7"/>
                <c:pt idx="0">
                  <c:v>0.249</c:v>
                </c:pt>
                <c:pt idx="1">
                  <c:v>0.249</c:v>
                </c:pt>
                <c:pt idx="2">
                  <c:v>0.249</c:v>
                </c:pt>
                <c:pt idx="3">
                  <c:v>0.249</c:v>
                </c:pt>
                <c:pt idx="4">
                  <c:v>0.249</c:v>
                </c:pt>
                <c:pt idx="5">
                  <c:v>0.249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7F3-46EE-AD8C-5429D2CCA6F8}"/>
            </c:ext>
          </c:extLst>
        </c:ser>
        <c:ser>
          <c:idx val="21"/>
          <c:order val="21"/>
          <c:tx>
            <c:strRef>
              <c:f>Prolaktin!$BB$3:$BB$4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Prolaktin!$BB$5:$BB$11</c:f>
              <c:numCache>
                <c:formatCode>0%</c:formatCode>
                <c:ptCount val="7"/>
                <c:pt idx="0">
                  <c:v>8.4000000000000005E-2</c:v>
                </c:pt>
                <c:pt idx="1">
                  <c:v>8.4000000000000005E-2</c:v>
                </c:pt>
                <c:pt idx="2">
                  <c:v>8.4000000000000005E-2</c:v>
                </c:pt>
                <c:pt idx="3">
                  <c:v>8.4000000000000005E-2</c:v>
                </c:pt>
                <c:pt idx="4">
                  <c:v>8.4000000000000005E-2</c:v>
                </c:pt>
                <c:pt idx="5">
                  <c:v>8.4000000000000005E-2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7F3-46EE-AD8C-5429D2CCA6F8}"/>
            </c:ext>
          </c:extLst>
        </c:ser>
        <c:ser>
          <c:idx val="22"/>
          <c:order val="22"/>
          <c:tx>
            <c:strRef>
              <c:f>Prolaktin!$BC$3:$BC$4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Prolaktin!$BC$5:$BC$11</c:f>
              <c:numCache>
                <c:formatCode>0%</c:formatCode>
                <c:ptCount val="7"/>
                <c:pt idx="0">
                  <c:v>-8.4000000000000005E-2</c:v>
                </c:pt>
                <c:pt idx="1">
                  <c:v>-8.4000000000000005E-2</c:v>
                </c:pt>
                <c:pt idx="2">
                  <c:v>-8.4000000000000005E-2</c:v>
                </c:pt>
                <c:pt idx="3">
                  <c:v>-8.4000000000000005E-2</c:v>
                </c:pt>
                <c:pt idx="4">
                  <c:v>-8.4000000000000005E-2</c:v>
                </c:pt>
                <c:pt idx="5">
                  <c:v>-8.4000000000000005E-2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7F3-46EE-AD8C-5429D2CCA6F8}"/>
            </c:ext>
          </c:extLst>
        </c:ser>
        <c:ser>
          <c:idx val="23"/>
          <c:order val="23"/>
          <c:tx>
            <c:strRef>
              <c:f>Prolaktin!$BD$3:$BD$4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Prolaktin!$BD$5:$BD$11</c:f>
              <c:numCache>
                <c:formatCode>0%</c:formatCode>
                <c:ptCount val="7"/>
                <c:pt idx="0">
                  <c:v>-0.249</c:v>
                </c:pt>
                <c:pt idx="1">
                  <c:v>-0.249</c:v>
                </c:pt>
                <c:pt idx="2">
                  <c:v>-0.249</c:v>
                </c:pt>
                <c:pt idx="3">
                  <c:v>-0.249</c:v>
                </c:pt>
                <c:pt idx="4">
                  <c:v>-0.249</c:v>
                </c:pt>
                <c:pt idx="5">
                  <c:v>-0.249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7F3-46EE-AD8C-5429D2CCA6F8}"/>
            </c:ext>
          </c:extLst>
        </c:ser>
        <c:ser>
          <c:idx val="24"/>
          <c:order val="24"/>
          <c:tx>
            <c:strRef>
              <c:f>Prolaktin!$BE$3:$BE$4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Prolaktin!$BF$5:$BF$11</c:f>
                <c:numCache>
                  <c:formatCode>General</c:formatCode>
                  <c:ptCount val="7"/>
                  <c:pt idx="0">
                    <c:v>2.5611118438053124E-2</c:v>
                  </c:pt>
                  <c:pt idx="1">
                    <c:v>2.6403538076700508E-2</c:v>
                  </c:pt>
                  <c:pt idx="2">
                    <c:v>2.0588099905407345E-2</c:v>
                  </c:pt>
                  <c:pt idx="3">
                    <c:v>1.765529399883296E-2</c:v>
                  </c:pt>
                  <c:pt idx="4">
                    <c:v>4.4102271832558666E-2</c:v>
                  </c:pt>
                  <c:pt idx="5">
                    <c:v>3.9734138514784155E-2</c:v>
                  </c:pt>
                  <c:pt idx="6">
                    <c:v>0</c:v>
                  </c:pt>
                </c:numCache>
              </c:numRef>
            </c:plus>
            <c:minus>
              <c:numRef>
                <c:f>Prolaktin!$BF$5:$BF$11</c:f>
                <c:numCache>
                  <c:formatCode>General</c:formatCode>
                  <c:ptCount val="7"/>
                  <c:pt idx="0">
                    <c:v>2.5611118438053124E-2</c:v>
                  </c:pt>
                  <c:pt idx="1">
                    <c:v>2.6403538076700508E-2</c:v>
                  </c:pt>
                  <c:pt idx="2">
                    <c:v>2.0588099905407345E-2</c:v>
                  </c:pt>
                  <c:pt idx="3">
                    <c:v>1.765529399883296E-2</c:v>
                  </c:pt>
                  <c:pt idx="4">
                    <c:v>4.4102271832558666E-2</c:v>
                  </c:pt>
                  <c:pt idx="5">
                    <c:v>3.9734138514784155E-2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Prolaktin!$BE$5:$BE$11</c:f>
              <c:numCache>
                <c:formatCode>0%</c:formatCode>
                <c:ptCount val="7"/>
                <c:pt idx="0">
                  <c:v>-7.8652963312708379E-3</c:v>
                </c:pt>
                <c:pt idx="1">
                  <c:v>-7.4508315588124778E-3</c:v>
                </c:pt>
                <c:pt idx="2">
                  <c:v>-1.5150522499995859E-2</c:v>
                </c:pt>
                <c:pt idx="3">
                  <c:v>-7.4608337273323333E-3</c:v>
                </c:pt>
                <c:pt idx="4">
                  <c:v>-6.1572622537964094E-3</c:v>
                </c:pt>
                <c:pt idx="5">
                  <c:v>-1.0742577180774223E-2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7F3-46EE-AD8C-5429D2CC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Prolaktin!$BH$3:$BH$4</c:f>
              <c:strCache>
                <c:ptCount val="2"/>
                <c:pt idx="0">
                  <c:v>1</c:v>
                </c:pt>
                <c:pt idx="1">
                  <c:v> 292.2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Prolaktin!$BH$5:$BH$11</c:f>
              <c:numCache>
                <c:formatCode>General</c:formatCode>
                <c:ptCount val="7"/>
                <c:pt idx="0">
                  <c:v>-5.5999999999999659</c:v>
                </c:pt>
                <c:pt idx="1">
                  <c:v>4.4000000000000341</c:v>
                </c:pt>
                <c:pt idx="2">
                  <c:v>-16.5</c:v>
                </c:pt>
                <c:pt idx="3">
                  <c:v>-4.1999999999999886</c:v>
                </c:pt>
                <c:pt idx="4">
                  <c:v>-17.300000000000011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F-4475-887D-E72360FC061B}"/>
            </c:ext>
          </c:extLst>
        </c:ser>
        <c:ser>
          <c:idx val="1"/>
          <c:order val="1"/>
          <c:tx>
            <c:strRef>
              <c:f>Prolaktin!$BI$3:$BI$4</c:f>
              <c:strCache>
                <c:ptCount val="2"/>
                <c:pt idx="0">
                  <c:v>2</c:v>
                </c:pt>
                <c:pt idx="1">
                  <c:v> 401.4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Prolaktin!$BI$5:$BI$11</c:f>
              <c:numCache>
                <c:formatCode>General</c:formatCode>
                <c:ptCount val="7"/>
                <c:pt idx="0">
                  <c:v>24.600000000000023</c:v>
                </c:pt>
                <c:pt idx="1">
                  <c:v>5.1000000000000227</c:v>
                </c:pt>
                <c:pt idx="2">
                  <c:v>10.100000000000023</c:v>
                </c:pt>
                <c:pt idx="3">
                  <c:v>4.9000000000000341</c:v>
                </c:pt>
                <c:pt idx="4">
                  <c:v>23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F-4475-887D-E72360FC061B}"/>
            </c:ext>
          </c:extLst>
        </c:ser>
        <c:ser>
          <c:idx val="2"/>
          <c:order val="2"/>
          <c:tx>
            <c:strRef>
              <c:f>Prolaktin!$BJ$3:$BJ$4</c:f>
              <c:strCache>
                <c:ptCount val="2"/>
                <c:pt idx="0">
                  <c:v>3</c:v>
                </c:pt>
                <c:pt idx="1">
                  <c:v> 304.1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Prolaktin!$BJ$5:$BJ$11</c:f>
              <c:numCache>
                <c:formatCode>General</c:formatCode>
                <c:ptCount val="7"/>
                <c:pt idx="0">
                  <c:v>1.6999999999999886</c:v>
                </c:pt>
                <c:pt idx="1">
                  <c:v>-3.3000000000000114</c:v>
                </c:pt>
                <c:pt idx="2">
                  <c:v>-12.800000000000011</c:v>
                </c:pt>
                <c:pt idx="3">
                  <c:v>-6.3000000000000114</c:v>
                </c:pt>
                <c:pt idx="4">
                  <c:v>-10.700000000000045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2F-4475-887D-E72360FC061B}"/>
            </c:ext>
          </c:extLst>
        </c:ser>
        <c:ser>
          <c:idx val="3"/>
          <c:order val="3"/>
          <c:tx>
            <c:strRef>
              <c:f>Prolaktin!$BK$3:$BK$4</c:f>
              <c:strCache>
                <c:ptCount val="2"/>
                <c:pt idx="0">
                  <c:v>4</c:v>
                </c:pt>
                <c:pt idx="1">
                  <c:v> 302.6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Prolaktin!$BK$5:$BK$11</c:f>
              <c:numCache>
                <c:formatCode>General</c:formatCode>
                <c:ptCount val="7"/>
                <c:pt idx="0">
                  <c:v>8.7999999999999545</c:v>
                </c:pt>
                <c:pt idx="1">
                  <c:v>1.0999999999999659</c:v>
                </c:pt>
                <c:pt idx="2">
                  <c:v>2.5999999999999659</c:v>
                </c:pt>
                <c:pt idx="3">
                  <c:v>-0.10000000000002274</c:v>
                </c:pt>
                <c:pt idx="4">
                  <c:v>15.799999999999955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2F-4475-887D-E72360FC061B}"/>
            </c:ext>
          </c:extLst>
        </c:ser>
        <c:ser>
          <c:idx val="4"/>
          <c:order val="4"/>
          <c:tx>
            <c:strRef>
              <c:f>Prolaktin!$BL$3:$BL$4</c:f>
              <c:strCache>
                <c:ptCount val="2"/>
                <c:pt idx="0">
                  <c:v>5</c:v>
                </c:pt>
                <c:pt idx="1">
                  <c:v> 197.9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Prolaktin!$BL$5:$BL$11</c:f>
              <c:numCache>
                <c:formatCode>General</c:formatCode>
                <c:ptCount val="7"/>
                <c:pt idx="0">
                  <c:v>-7.8000000000000114</c:v>
                </c:pt>
                <c:pt idx="1">
                  <c:v>-9.5</c:v>
                </c:pt>
                <c:pt idx="2">
                  <c:v>-10.300000000000011</c:v>
                </c:pt>
                <c:pt idx="3">
                  <c:v>-9.9000000000000057</c:v>
                </c:pt>
                <c:pt idx="4">
                  <c:v>-5.5999999999999943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2F-4475-887D-E72360FC061B}"/>
            </c:ext>
          </c:extLst>
        </c:ser>
        <c:ser>
          <c:idx val="5"/>
          <c:order val="5"/>
          <c:tx>
            <c:strRef>
              <c:f>Prolaktin!$BM$3:$BM$4</c:f>
              <c:strCache>
                <c:ptCount val="2"/>
                <c:pt idx="0">
                  <c:v>6</c:v>
                </c:pt>
                <c:pt idx="1">
                  <c:v> 266.1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Prolaktin!$BM$5:$BM$11</c:f>
              <c:numCache>
                <c:formatCode>General</c:formatCode>
                <c:ptCount val="7"/>
                <c:pt idx="0">
                  <c:v>-14.500000000000028</c:v>
                </c:pt>
                <c:pt idx="1">
                  <c:v>-14.700000000000017</c:v>
                </c:pt>
                <c:pt idx="2">
                  <c:v>-12.800000000000011</c:v>
                </c:pt>
                <c:pt idx="3">
                  <c:v>-9.3000000000000114</c:v>
                </c:pt>
                <c:pt idx="4">
                  <c:v>-12.200000000000017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2F-4475-887D-E72360FC061B}"/>
            </c:ext>
          </c:extLst>
        </c:ser>
        <c:ser>
          <c:idx val="6"/>
          <c:order val="6"/>
          <c:tx>
            <c:strRef>
              <c:f>Prolaktin!$BN$3:$BN$4</c:f>
              <c:strCache>
                <c:ptCount val="2"/>
                <c:pt idx="0">
                  <c:v>7</c:v>
                </c:pt>
                <c:pt idx="1">
                  <c:v> 406.7 </c:v>
                </c:pt>
              </c:strCache>
            </c:strRef>
          </c:tx>
          <c:spPr>
            <a:ln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Prolaktin!$BN$5:$BN$11</c:f>
              <c:numCache>
                <c:formatCode>General</c:formatCode>
                <c:ptCount val="7"/>
                <c:pt idx="0">
                  <c:v>-19.800000000000011</c:v>
                </c:pt>
                <c:pt idx="1">
                  <c:v>-3.6999999999999886</c:v>
                </c:pt>
                <c:pt idx="2">
                  <c:v>-6.1999999999999886</c:v>
                </c:pt>
                <c:pt idx="3">
                  <c:v>2.4000000000000341</c:v>
                </c:pt>
                <c:pt idx="4">
                  <c:v>0</c:v>
                </c:pt>
                <c:pt idx="5">
                  <c:v>8.1000000000000227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2F-4475-887D-E72360FC061B}"/>
            </c:ext>
          </c:extLst>
        </c:ser>
        <c:ser>
          <c:idx val="7"/>
          <c:order val="7"/>
          <c:tx>
            <c:strRef>
              <c:f>Prolaktin!$BO$3:$BO$4</c:f>
              <c:strCache>
                <c:ptCount val="2"/>
                <c:pt idx="0">
                  <c:v>8</c:v>
                </c:pt>
                <c:pt idx="1">
                  <c:v> 151.6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Prolaktin!$BO$5:$BO$11</c:f>
              <c:numCache>
                <c:formatCode>General</c:formatCode>
                <c:ptCount val="7"/>
                <c:pt idx="0">
                  <c:v>1.5</c:v>
                </c:pt>
                <c:pt idx="1">
                  <c:v>0.40000000000000568</c:v>
                </c:pt>
                <c:pt idx="2">
                  <c:v>0.30000000000001137</c:v>
                </c:pt>
                <c:pt idx="3">
                  <c:v>4.4000000000000057</c:v>
                </c:pt>
                <c:pt idx="4">
                  <c:v>0</c:v>
                </c:pt>
                <c:pt idx="5">
                  <c:v>9.9999999999994316E-2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2F-4475-887D-E72360FC061B}"/>
            </c:ext>
          </c:extLst>
        </c:ser>
        <c:ser>
          <c:idx val="8"/>
          <c:order val="8"/>
          <c:tx>
            <c:strRef>
              <c:f>Prolaktin!$BP$3:$BP$4</c:f>
              <c:strCache>
                <c:ptCount val="2"/>
                <c:pt idx="0">
                  <c:v>9</c:v>
                </c:pt>
                <c:pt idx="1">
                  <c:v> 211.6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Prolaktin!$BP$5:$BP$11</c:f>
              <c:numCache>
                <c:formatCode>General</c:formatCode>
                <c:ptCount val="7"/>
                <c:pt idx="0">
                  <c:v>-11.599999999999994</c:v>
                </c:pt>
                <c:pt idx="1">
                  <c:v>-12</c:v>
                </c:pt>
                <c:pt idx="2">
                  <c:v>-7.2999999999999829</c:v>
                </c:pt>
                <c:pt idx="3">
                  <c:v>-10.5</c:v>
                </c:pt>
                <c:pt idx="4">
                  <c:v>0</c:v>
                </c:pt>
                <c:pt idx="5">
                  <c:v>-12.400000000000006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2F-4475-887D-E72360FC061B}"/>
            </c:ext>
          </c:extLst>
        </c:ser>
        <c:ser>
          <c:idx val="9"/>
          <c:order val="9"/>
          <c:tx>
            <c:strRef>
              <c:f>Prolaktin!$BQ$3:$BQ$4</c:f>
              <c:strCache>
                <c:ptCount val="2"/>
                <c:pt idx="0">
                  <c:v>10</c:v>
                </c:pt>
                <c:pt idx="1">
                  <c:v> 194.7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Prolaktin!$BQ$5:$BQ$11</c:f>
              <c:numCache>
                <c:formatCode>General</c:formatCode>
                <c:ptCount val="7"/>
                <c:pt idx="0">
                  <c:v>-3.2999999999999829</c:v>
                </c:pt>
                <c:pt idx="1">
                  <c:v>-1.3999999999999773</c:v>
                </c:pt>
                <c:pt idx="2">
                  <c:v>-2.0999999999999943</c:v>
                </c:pt>
                <c:pt idx="3">
                  <c:v>-9.9999999999994316E-2</c:v>
                </c:pt>
                <c:pt idx="4">
                  <c:v>3.1000000000000227</c:v>
                </c:pt>
                <c:pt idx="5">
                  <c:v>-0.79999999999998295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2F-4475-887D-E72360FC061B}"/>
            </c:ext>
          </c:extLst>
        </c:ser>
        <c:ser>
          <c:idx val="10"/>
          <c:order val="10"/>
          <c:tx>
            <c:strRef>
              <c:f>Prolaktin!$BR$3:$BR$4</c:f>
              <c:strCache>
                <c:ptCount val="2"/>
                <c:pt idx="0">
                  <c:v>11</c:v>
                </c:pt>
                <c:pt idx="1">
                  <c:v> 152.1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Prolaktin!$BR$5:$BR$11</c:f>
              <c:numCache>
                <c:formatCode>General</c:formatCode>
                <c:ptCount val="7"/>
                <c:pt idx="0">
                  <c:v>8.2000000000000171</c:v>
                </c:pt>
                <c:pt idx="1">
                  <c:v>14.700000000000017</c:v>
                </c:pt>
                <c:pt idx="2">
                  <c:v>6.9000000000000057</c:v>
                </c:pt>
                <c:pt idx="3">
                  <c:v>5.5</c:v>
                </c:pt>
                <c:pt idx="4">
                  <c:v>0</c:v>
                </c:pt>
                <c:pt idx="5">
                  <c:v>4.9000000000000057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2F-4475-887D-E72360FC061B}"/>
            </c:ext>
          </c:extLst>
        </c:ser>
        <c:ser>
          <c:idx val="11"/>
          <c:order val="11"/>
          <c:tx>
            <c:strRef>
              <c:f>Prolaktin!$BS$3:$BS$4</c:f>
              <c:strCache>
                <c:ptCount val="2"/>
                <c:pt idx="0">
                  <c:v>12</c:v>
                </c:pt>
                <c:pt idx="1">
                  <c:v> 218.2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Prolaktin!$BS$5:$BS$11</c:f>
              <c:numCache>
                <c:formatCode>General</c:formatCode>
                <c:ptCount val="7"/>
                <c:pt idx="0">
                  <c:v>-4.5</c:v>
                </c:pt>
                <c:pt idx="1">
                  <c:v>-7.1999999999999886</c:v>
                </c:pt>
                <c:pt idx="2">
                  <c:v>-0.79999999999998295</c:v>
                </c:pt>
                <c:pt idx="3">
                  <c:v>-0.5</c:v>
                </c:pt>
                <c:pt idx="4">
                  <c:v>0</c:v>
                </c:pt>
                <c:pt idx="5">
                  <c:v>-11.899999999999977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2F-4475-887D-E72360FC061B}"/>
            </c:ext>
          </c:extLst>
        </c:ser>
        <c:ser>
          <c:idx val="12"/>
          <c:order val="12"/>
          <c:tx>
            <c:strRef>
              <c:f>Prolaktin!$BT$3:$BT$4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E2F-4475-887D-E72360FC061B}"/>
            </c:ext>
          </c:extLst>
        </c:ser>
        <c:ser>
          <c:idx val="13"/>
          <c:order val="13"/>
          <c:tx>
            <c:strRef>
              <c:f>Prolaktin!$BU$3:$BU$4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E2F-4475-887D-E72360FC061B}"/>
            </c:ext>
          </c:extLst>
        </c:ser>
        <c:ser>
          <c:idx val="14"/>
          <c:order val="14"/>
          <c:tx>
            <c:strRef>
              <c:f>Prolaktin!$BV$3:$BV$4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E2F-4475-887D-E72360FC061B}"/>
            </c:ext>
          </c:extLst>
        </c:ser>
        <c:ser>
          <c:idx val="15"/>
          <c:order val="15"/>
          <c:tx>
            <c:strRef>
              <c:f>Prolaktin!$BW$3:$BW$4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E2F-4475-887D-E72360FC061B}"/>
            </c:ext>
          </c:extLst>
        </c:ser>
        <c:ser>
          <c:idx val="16"/>
          <c:order val="16"/>
          <c:tx>
            <c:strRef>
              <c:f>Prolaktin!$BX$3:$BX$4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E2F-4475-887D-E72360FC061B}"/>
            </c:ext>
          </c:extLst>
        </c:ser>
        <c:ser>
          <c:idx val="17"/>
          <c:order val="17"/>
          <c:tx>
            <c:strRef>
              <c:f>Prolaktin!$BY$3:$BY$4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E2F-4475-887D-E72360FC061B}"/>
            </c:ext>
          </c:extLst>
        </c:ser>
        <c:ser>
          <c:idx val="18"/>
          <c:order val="18"/>
          <c:tx>
            <c:strRef>
              <c:f>Prolaktin!$BZ$3:$BZ$4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E2F-4475-887D-E72360FC061B}"/>
            </c:ext>
          </c:extLst>
        </c:ser>
        <c:ser>
          <c:idx val="19"/>
          <c:order val="19"/>
          <c:tx>
            <c:strRef>
              <c:f>Prolaktin!$CA$3:$CA$4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E2F-4475-887D-E72360FC061B}"/>
            </c:ext>
          </c:extLst>
        </c:ser>
        <c:ser>
          <c:idx val="20"/>
          <c:order val="20"/>
          <c:tx>
            <c:strRef>
              <c:f>Prolaktin!$CB$3:$CB$4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Prolaktin!$CB$5:$CB$11</c:f>
              <c:numCache>
                <c:formatCode>_ * #\ ##0.00_ ;_ * \-#\ ##0.00_ ;_ * "-"??_ ;_ @_ </c:formatCode>
                <c:ptCount val="7"/>
                <c:pt idx="0">
                  <c:v>64.308399999999978</c:v>
                </c:pt>
                <c:pt idx="1">
                  <c:v>64.308399999999978</c:v>
                </c:pt>
                <c:pt idx="2">
                  <c:v>64.308399999999978</c:v>
                </c:pt>
                <c:pt idx="3">
                  <c:v>64.308399999999978</c:v>
                </c:pt>
                <c:pt idx="4">
                  <c:v>64.308399999999978</c:v>
                </c:pt>
                <c:pt idx="5">
                  <c:v>64.308399999999978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E2F-4475-887D-E72360FC061B}"/>
            </c:ext>
          </c:extLst>
        </c:ser>
        <c:ser>
          <c:idx val="21"/>
          <c:order val="21"/>
          <c:tx>
            <c:strRef>
              <c:f>Prolaktin!$CC$3:$CC$4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Prolaktin!$CC$5:$CC$11</c:f>
              <c:numCache>
                <c:formatCode>_ * #\ ##0.00_ ;_ * \-#\ ##0.00_ ;_ * "-"??_ ;_ @_ </c:formatCode>
                <c:ptCount val="7"/>
                <c:pt idx="0">
                  <c:v>21.694399999999995</c:v>
                </c:pt>
                <c:pt idx="1">
                  <c:v>21.694399999999995</c:v>
                </c:pt>
                <c:pt idx="2">
                  <c:v>21.694399999999995</c:v>
                </c:pt>
                <c:pt idx="3">
                  <c:v>21.694399999999995</c:v>
                </c:pt>
                <c:pt idx="4">
                  <c:v>21.694399999999995</c:v>
                </c:pt>
                <c:pt idx="5">
                  <c:v>21.694399999999995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E2F-4475-887D-E72360FC061B}"/>
            </c:ext>
          </c:extLst>
        </c:ser>
        <c:ser>
          <c:idx val="22"/>
          <c:order val="22"/>
          <c:tx>
            <c:strRef>
              <c:f>Prolaktin!$CD$3:$CD$4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Prolaktin!$CD$5:$CD$11</c:f>
              <c:numCache>
                <c:formatCode>_ * #\ ##0.00_ ;_ * \-#\ ##0.00_ ;_ * "-"??_ ;_ @_ </c:formatCode>
                <c:ptCount val="7"/>
                <c:pt idx="0">
                  <c:v>-21.694399999999995</c:v>
                </c:pt>
                <c:pt idx="1">
                  <c:v>-21.694399999999995</c:v>
                </c:pt>
                <c:pt idx="2">
                  <c:v>-21.694399999999995</c:v>
                </c:pt>
                <c:pt idx="3">
                  <c:v>-21.694399999999995</c:v>
                </c:pt>
                <c:pt idx="4">
                  <c:v>-21.694399999999995</c:v>
                </c:pt>
                <c:pt idx="5">
                  <c:v>-21.694399999999995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E2F-4475-887D-E72360FC061B}"/>
            </c:ext>
          </c:extLst>
        </c:ser>
        <c:ser>
          <c:idx val="23"/>
          <c:order val="23"/>
          <c:tx>
            <c:strRef>
              <c:f>Prolaktin!$CE$3:$CE$4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Prolaktin!$CE$5:$CE$11</c:f>
              <c:numCache>
                <c:formatCode>_ * #\ ##0.00_ ;_ * \-#\ ##0.00_ ;_ * "-"??_ ;_ @_ </c:formatCode>
                <c:ptCount val="7"/>
                <c:pt idx="0">
                  <c:v>-64.308399999999978</c:v>
                </c:pt>
                <c:pt idx="1">
                  <c:v>-64.308399999999978</c:v>
                </c:pt>
                <c:pt idx="2">
                  <c:v>-64.308399999999978</c:v>
                </c:pt>
                <c:pt idx="3">
                  <c:v>-64.308399999999978</c:v>
                </c:pt>
                <c:pt idx="4">
                  <c:v>-64.308399999999978</c:v>
                </c:pt>
                <c:pt idx="5">
                  <c:v>-64.308399999999978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2F-4475-887D-E72360FC061B}"/>
            </c:ext>
          </c:extLst>
        </c:ser>
        <c:ser>
          <c:idx val="24"/>
          <c:order val="24"/>
          <c:tx>
            <c:strRef>
              <c:f>Prolaktin!$CF$3:$CF$4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Prolaktin!$CG$5:$CG$11</c:f>
                <c:numCache>
                  <c:formatCode>General</c:formatCode>
                  <c:ptCount val="7"/>
                  <c:pt idx="0">
                    <c:v>7.5996771984789273</c:v>
                  </c:pt>
                  <c:pt idx="1">
                    <c:v>5.1928951156730276</c:v>
                  </c:pt>
                  <c:pt idx="2">
                    <c:v>5.2812613448300887</c:v>
                  </c:pt>
                  <c:pt idx="3">
                    <c:v>3.7585194123509402</c:v>
                  </c:pt>
                  <c:pt idx="4">
                    <c:v>14.026270618872035</c:v>
                  </c:pt>
                  <c:pt idx="5">
                    <c:v>8.9250166978930405</c:v>
                  </c:pt>
                  <c:pt idx="6">
                    <c:v>0</c:v>
                  </c:pt>
                </c:numCache>
              </c:numRef>
            </c:plus>
            <c:minus>
              <c:numRef>
                <c:f>Prolaktin!$CG$5:$CG$11</c:f>
                <c:numCache>
                  <c:formatCode>General</c:formatCode>
                  <c:ptCount val="7"/>
                  <c:pt idx="0">
                    <c:v>7.5996771984789273</c:v>
                  </c:pt>
                  <c:pt idx="1">
                    <c:v>5.1928951156730276</c:v>
                  </c:pt>
                  <c:pt idx="2">
                    <c:v>5.2812613448300887</c:v>
                  </c:pt>
                  <c:pt idx="3">
                    <c:v>3.7585194123509402</c:v>
                  </c:pt>
                  <c:pt idx="4">
                    <c:v>14.026270618872035</c:v>
                  </c:pt>
                  <c:pt idx="5">
                    <c:v>8.9250166978930405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Prolaktin!$AF$5:$AF$11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Prolaktin!$CF$5:$CF$11</c:f>
              <c:numCache>
                <c:formatCode>General</c:formatCode>
                <c:ptCount val="7"/>
                <c:pt idx="0">
                  <c:v>-1.8583333333333343</c:v>
                </c:pt>
                <c:pt idx="1">
                  <c:v>-2.1749999999999949</c:v>
                </c:pt>
                <c:pt idx="2">
                  <c:v>-4.0749999999999984</c:v>
                </c:pt>
                <c:pt idx="3">
                  <c:v>-1.9749999999999968</c:v>
                </c:pt>
                <c:pt idx="4">
                  <c:v>-0.55714285714287015</c:v>
                </c:pt>
                <c:pt idx="5">
                  <c:v>-1.9999999999999905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E2F-4475-887D-E72360FC0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Østradiol!$AG$3:$AG$4</c:f>
              <c:strCache>
                <c:ptCount val="2"/>
                <c:pt idx="0">
                  <c:v>1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Østradiol!$AG$5:$AG$11</c:f>
              <c:numCache>
                <c:formatCode>0%</c:formatCode>
                <c:ptCount val="7"/>
                <c:pt idx="0">
                  <c:v>5.8252427184465994E-2</c:v>
                </c:pt>
                <c:pt idx="1">
                  <c:v>-1.941747572815522E-2</c:v>
                </c:pt>
                <c:pt idx="2">
                  <c:v>2.4271844660194164E-2</c:v>
                </c:pt>
                <c:pt idx="3">
                  <c:v>2.9126213592232997E-2</c:v>
                </c:pt>
                <c:pt idx="4">
                  <c:v>-2.9126213592232886E-2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4-4B9B-95E2-BBE4236FA25B}"/>
            </c:ext>
          </c:extLst>
        </c:ser>
        <c:ser>
          <c:idx val="1"/>
          <c:order val="1"/>
          <c:tx>
            <c:strRef>
              <c:f>Østradiol!$AH$3:$AH$4</c:f>
              <c:strCache>
                <c:ptCount val="2"/>
                <c:pt idx="0">
                  <c:v>2</c:v>
                </c:pt>
                <c:pt idx="1">
                  <c:v> 0.5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Østradiol!$AH$5:$AH$11</c:f>
              <c:numCache>
                <c:formatCode>0%</c:formatCode>
                <c:ptCount val="7"/>
                <c:pt idx="0">
                  <c:v>-5.7425742574257477E-2</c:v>
                </c:pt>
                <c:pt idx="1">
                  <c:v>9.9009900990099098E-3</c:v>
                </c:pt>
                <c:pt idx="2">
                  <c:v>7.128712871287135E-2</c:v>
                </c:pt>
                <c:pt idx="3">
                  <c:v>1.1881188118811892E-2</c:v>
                </c:pt>
                <c:pt idx="4">
                  <c:v>1.7821782178217838E-2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4-4B9B-95E2-BBE4236FA25B}"/>
            </c:ext>
          </c:extLst>
        </c:ser>
        <c:ser>
          <c:idx val="2"/>
          <c:order val="2"/>
          <c:tx>
            <c:strRef>
              <c:f>Østradiol!$AI$3:$AI$4</c:f>
              <c:strCache>
                <c:ptCount val="2"/>
                <c:pt idx="0">
                  <c:v>3</c:v>
                </c:pt>
                <c:pt idx="1">
                  <c:v> 0.4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Østradiol!$AI$5:$AI$11</c:f>
              <c:numCache>
                <c:formatCode>0%</c:formatCode>
                <c:ptCount val="7"/>
                <c:pt idx="0">
                  <c:v>-8.5399449035812647E-2</c:v>
                </c:pt>
                <c:pt idx="1">
                  <c:v>-0.12396694214876025</c:v>
                </c:pt>
                <c:pt idx="2">
                  <c:v>-9.0909090909090828E-2</c:v>
                </c:pt>
                <c:pt idx="3">
                  <c:v>-5.7851239669421406E-2</c:v>
                </c:pt>
                <c:pt idx="4">
                  <c:v>-5.509641873278226E-2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E4-4B9B-95E2-BBE4236FA25B}"/>
            </c:ext>
          </c:extLst>
        </c:ser>
        <c:ser>
          <c:idx val="3"/>
          <c:order val="3"/>
          <c:tx>
            <c:strRef>
              <c:f>Østradiol!$AJ$3:$AJ$4</c:f>
              <c:strCache>
                <c:ptCount val="2"/>
                <c:pt idx="0">
                  <c:v>4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Østradiol!$AJ$5:$AJ$11</c:f>
              <c:numCache>
                <c:formatCode>0%</c:formatCode>
                <c:ptCount val="7"/>
                <c:pt idx="0">
                  <c:v>7.5949367088607556E-2</c:v>
                </c:pt>
                <c:pt idx="1">
                  <c:v>5.0632911392405111E-2</c:v>
                </c:pt>
                <c:pt idx="2">
                  <c:v>0</c:v>
                </c:pt>
                <c:pt idx="3">
                  <c:v>-2.5316455696202556E-2</c:v>
                </c:pt>
                <c:pt idx="4">
                  <c:v>7.5949367088607556E-2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E4-4B9B-95E2-BBE4236FA25B}"/>
            </c:ext>
          </c:extLst>
        </c:ser>
        <c:ser>
          <c:idx val="4"/>
          <c:order val="4"/>
          <c:tx>
            <c:strRef>
              <c:f>Østradiol!$AK$3:$AK$4</c:f>
              <c:strCache>
                <c:ptCount val="2"/>
                <c:pt idx="0">
                  <c:v>5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Østradiol!$AK$5:$AK$11</c:f>
              <c:numCache>
                <c:formatCode>0%</c:formatCode>
                <c:ptCount val="7"/>
                <c:pt idx="0">
                  <c:v>-5.7851239669421406E-2</c:v>
                </c:pt>
                <c:pt idx="1">
                  <c:v>1.6528925619834656E-2</c:v>
                </c:pt>
                <c:pt idx="2">
                  <c:v>3.3057851239669533E-2</c:v>
                </c:pt>
                <c:pt idx="3">
                  <c:v>-1.2396694214875992E-2</c:v>
                </c:pt>
                <c:pt idx="4">
                  <c:v>-2.4793388429752095E-2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E4-4B9B-95E2-BBE4236FA25B}"/>
            </c:ext>
          </c:extLst>
        </c:ser>
        <c:ser>
          <c:idx val="5"/>
          <c:order val="5"/>
          <c:tx>
            <c:strRef>
              <c:f>Østradiol!$AL$3:$AL$4</c:f>
              <c:strCache>
                <c:ptCount val="2"/>
                <c:pt idx="0">
                  <c:v>6</c:v>
                </c:pt>
                <c:pt idx="1">
                  <c:v> 0.3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Østradiol!$AL$5:$AL$11</c:f>
              <c:numCache>
                <c:formatCode>0%</c:formatCode>
                <c:ptCount val="7"/>
                <c:pt idx="0">
                  <c:v>4.0816326530612068E-2</c:v>
                </c:pt>
                <c:pt idx="1">
                  <c:v>-2.3323615160349864E-2</c:v>
                </c:pt>
                <c:pt idx="2">
                  <c:v>1.7492711370262315E-2</c:v>
                </c:pt>
                <c:pt idx="3">
                  <c:v>-5.2478134110787167E-2</c:v>
                </c:pt>
                <c:pt idx="4">
                  <c:v>1.1661807580174877E-2</c:v>
                </c:pt>
                <c:pt idx="5">
                  <c:v>-8.7463556851311575E-3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E4-4B9B-95E2-BBE4236FA25B}"/>
            </c:ext>
          </c:extLst>
        </c:ser>
        <c:ser>
          <c:idx val="6"/>
          <c:order val="6"/>
          <c:tx>
            <c:strRef>
              <c:f>Østradiol!$AM$3:$AM$4</c:f>
              <c:strCache>
                <c:ptCount val="2"/>
                <c:pt idx="0">
                  <c:v>7</c:v>
                </c:pt>
                <c:pt idx="1">
                  <c:v> 0.7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Østradiol!$AM$5:$AM$11</c:f>
              <c:numCache>
                <c:formatCode>0%</c:formatCode>
                <c:ptCount val="7"/>
                <c:pt idx="0">
                  <c:v>1.2307692307692353E-2</c:v>
                </c:pt>
                <c:pt idx="1">
                  <c:v>1.538461538461533E-2</c:v>
                </c:pt>
                <c:pt idx="2">
                  <c:v>-5.8461538461538565E-2</c:v>
                </c:pt>
                <c:pt idx="3">
                  <c:v>-2.4615384615384595E-2</c:v>
                </c:pt>
                <c:pt idx="4">
                  <c:v>4.1538461538461524E-2</c:v>
                </c:pt>
                <c:pt idx="5">
                  <c:v>-1.8461538461538529E-2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E4-4B9B-95E2-BBE4236FA25B}"/>
            </c:ext>
          </c:extLst>
        </c:ser>
        <c:ser>
          <c:idx val="7"/>
          <c:order val="7"/>
          <c:tx>
            <c:strRef>
              <c:f>Østradiol!$AN$3:$AN$4</c:f>
              <c:strCache>
                <c:ptCount val="2"/>
                <c:pt idx="0">
                  <c:v>8</c:v>
                </c:pt>
                <c:pt idx="1">
                  <c:v> 0.8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Østradiol!$AN$5:$AN$11</c:f>
              <c:numCache>
                <c:formatCode>0%</c:formatCode>
                <c:ptCount val="7"/>
                <c:pt idx="0">
                  <c:v>2.1879021879021909E-2</c:v>
                </c:pt>
                <c:pt idx="1">
                  <c:v>6.4350064350064962E-3</c:v>
                </c:pt>
                <c:pt idx="2">
                  <c:v>1.5444015444015413E-2</c:v>
                </c:pt>
                <c:pt idx="3">
                  <c:v>4.1184041184041176E-2</c:v>
                </c:pt>
                <c:pt idx="4">
                  <c:v>-3.6036036036036112E-2</c:v>
                </c:pt>
                <c:pt idx="5">
                  <c:v>-2.0592020592020588E-2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E4-4B9B-95E2-BBE4236FA25B}"/>
            </c:ext>
          </c:extLst>
        </c:ser>
        <c:ser>
          <c:idx val="8"/>
          <c:order val="8"/>
          <c:tx>
            <c:strRef>
              <c:f>Østradiol!$AO$3:$AO$4</c:f>
              <c:strCache>
                <c:ptCount val="2"/>
                <c:pt idx="0">
                  <c:v>9</c:v>
                </c:pt>
                <c:pt idx="1">
                  <c:v> 0.4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Østradiol!$AO$5:$AO$11</c:f>
              <c:numCache>
                <c:formatCode>0%</c:formatCode>
                <c:ptCount val="7"/>
                <c:pt idx="0">
                  <c:v>-7.0093457943924964E-3</c:v>
                </c:pt>
                <c:pt idx="1">
                  <c:v>-2.8037383177570097E-2</c:v>
                </c:pt>
                <c:pt idx="2">
                  <c:v>-6.5420560747663448E-2</c:v>
                </c:pt>
                <c:pt idx="3">
                  <c:v>-7.9439252336448551E-2</c:v>
                </c:pt>
                <c:pt idx="4">
                  <c:v>-6.074766355140182E-2</c:v>
                </c:pt>
                <c:pt idx="5">
                  <c:v>-4.20560747663552E-2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E4-4B9B-95E2-BBE4236FA25B}"/>
            </c:ext>
          </c:extLst>
        </c:ser>
        <c:ser>
          <c:idx val="9"/>
          <c:order val="9"/>
          <c:tx>
            <c:strRef>
              <c:f>Østradiol!$AP$3:$AP$4</c:f>
              <c:strCache>
                <c:ptCount val="2"/>
                <c:pt idx="0">
                  <c:v>10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Østradiol!$AP$5:$AP$11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E4-4B9B-95E2-BBE4236FA25B}"/>
            </c:ext>
          </c:extLst>
        </c:ser>
        <c:ser>
          <c:idx val="10"/>
          <c:order val="10"/>
          <c:tx>
            <c:strRef>
              <c:f>Østradiol!$AQ$3:$AQ$4</c:f>
              <c:strCache>
                <c:ptCount val="2"/>
                <c:pt idx="0">
                  <c:v>11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Østradiol!$AQ$5:$AQ$11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E4-4B9B-95E2-BBE4236FA25B}"/>
            </c:ext>
          </c:extLst>
        </c:ser>
        <c:ser>
          <c:idx val="11"/>
          <c:order val="11"/>
          <c:tx>
            <c:strRef>
              <c:f>Østradiol!$AR$3:$AR$4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Østradiol!$AR$5:$AR$11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E4-4B9B-95E2-BBE4236FA25B}"/>
            </c:ext>
          </c:extLst>
        </c:ser>
        <c:ser>
          <c:idx val="12"/>
          <c:order val="12"/>
          <c:tx>
            <c:strRef>
              <c:f>Østradiol!$AS$3:$AS$4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E4-4B9B-95E2-BBE4236FA25B}"/>
            </c:ext>
          </c:extLst>
        </c:ser>
        <c:ser>
          <c:idx val="13"/>
          <c:order val="13"/>
          <c:tx>
            <c:strRef>
              <c:f>Østradiol!$AT$3:$AT$4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E4-4B9B-95E2-BBE4236FA25B}"/>
            </c:ext>
          </c:extLst>
        </c:ser>
        <c:ser>
          <c:idx val="14"/>
          <c:order val="14"/>
          <c:tx>
            <c:strRef>
              <c:f>Østradiol!$AU$3:$AU$4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E4-4B9B-95E2-BBE4236FA25B}"/>
            </c:ext>
          </c:extLst>
        </c:ser>
        <c:ser>
          <c:idx val="15"/>
          <c:order val="15"/>
          <c:tx>
            <c:strRef>
              <c:f>Østradiol!$AV$3:$AV$4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6E4-4B9B-95E2-BBE4236FA25B}"/>
            </c:ext>
          </c:extLst>
        </c:ser>
        <c:ser>
          <c:idx val="16"/>
          <c:order val="16"/>
          <c:tx>
            <c:strRef>
              <c:f>Østradiol!$AW$3:$AW$4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6E4-4B9B-95E2-BBE4236FA25B}"/>
            </c:ext>
          </c:extLst>
        </c:ser>
        <c:ser>
          <c:idx val="17"/>
          <c:order val="17"/>
          <c:tx>
            <c:strRef>
              <c:f>Østradiol!$AX$3:$AX$4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6E4-4B9B-95E2-BBE4236FA25B}"/>
            </c:ext>
          </c:extLst>
        </c:ser>
        <c:ser>
          <c:idx val="18"/>
          <c:order val="18"/>
          <c:tx>
            <c:strRef>
              <c:f>Østradiol!$AY$3:$AY$4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6E4-4B9B-95E2-BBE4236FA25B}"/>
            </c:ext>
          </c:extLst>
        </c:ser>
        <c:ser>
          <c:idx val="19"/>
          <c:order val="19"/>
          <c:tx>
            <c:strRef>
              <c:f>Østradiol!$AZ$3:$AZ$4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6E4-4B9B-95E2-BBE4236FA25B}"/>
            </c:ext>
          </c:extLst>
        </c:ser>
        <c:ser>
          <c:idx val="20"/>
          <c:order val="20"/>
          <c:tx>
            <c:strRef>
              <c:f>Østradiol!$BA$3:$BA$4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Østradiol!$BA$5:$BA$11</c:f>
              <c:numCache>
                <c:formatCode>0%</c:formatCode>
                <c:ptCount val="7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E4-4B9B-95E2-BBE4236FA25B}"/>
            </c:ext>
          </c:extLst>
        </c:ser>
        <c:ser>
          <c:idx val="21"/>
          <c:order val="21"/>
          <c:tx>
            <c:strRef>
              <c:f>Østradiol!$BB$3:$BB$4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Østradiol!$BB$5:$BB$11</c:f>
              <c:numCache>
                <c:formatCode>0%</c:formatCode>
                <c:ptCount val="7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6E4-4B9B-95E2-BBE4236FA25B}"/>
            </c:ext>
          </c:extLst>
        </c:ser>
        <c:ser>
          <c:idx val="22"/>
          <c:order val="22"/>
          <c:tx>
            <c:strRef>
              <c:f>Østradiol!$BC$3:$BC$4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Østradiol!$BC$5:$BC$11</c:f>
              <c:numCache>
                <c:formatCode>0%</c:formatCode>
                <c:ptCount val="7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6E4-4B9B-95E2-BBE4236FA25B}"/>
            </c:ext>
          </c:extLst>
        </c:ser>
        <c:ser>
          <c:idx val="23"/>
          <c:order val="23"/>
          <c:tx>
            <c:strRef>
              <c:f>Østradiol!$BD$3:$BD$4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Østradiol!$BD$5:$BD$11</c:f>
              <c:numCache>
                <c:formatCode>0%</c:formatCode>
                <c:ptCount val="7"/>
                <c:pt idx="0">
                  <c:v>-0.17</c:v>
                </c:pt>
                <c:pt idx="1">
                  <c:v>-0.17</c:v>
                </c:pt>
                <c:pt idx="2">
                  <c:v>-0.17</c:v>
                </c:pt>
                <c:pt idx="3">
                  <c:v>-0.17</c:v>
                </c:pt>
                <c:pt idx="4">
                  <c:v>-0.17</c:v>
                </c:pt>
                <c:pt idx="5">
                  <c:v>-0.17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6E4-4B9B-95E2-BBE4236FA25B}"/>
            </c:ext>
          </c:extLst>
        </c:ser>
        <c:ser>
          <c:idx val="24"/>
          <c:order val="24"/>
          <c:tx>
            <c:strRef>
              <c:f>Østradiol!$BE$3:$BE$4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Østradiol!$BF$5:$BF$11</c:f>
                <c:numCache>
                  <c:formatCode>General</c:formatCode>
                  <c:ptCount val="7"/>
                  <c:pt idx="0">
                    <c:v>4.3349928104795293E-2</c:v>
                  </c:pt>
                  <c:pt idx="1">
                    <c:v>3.7722409439906103E-2</c:v>
                  </c:pt>
                  <c:pt idx="2">
                    <c:v>4.7834190474160328E-2</c:v>
                  </c:pt>
                  <c:pt idx="3">
                    <c:v>3.13295970536277E-2</c:v>
                  </c:pt>
                  <c:pt idx="4">
                    <c:v>3.5486303764866806E-2</c:v>
                  </c:pt>
                  <c:pt idx="5">
                    <c:v>2.2344217509904101E-2</c:v>
                  </c:pt>
                  <c:pt idx="6">
                    <c:v>0</c:v>
                  </c:pt>
                </c:numCache>
              </c:numRef>
            </c:plus>
            <c:minus>
              <c:numRef>
                <c:f>Østradiol!$BF$5:$BF$11</c:f>
                <c:numCache>
                  <c:formatCode>General</c:formatCode>
                  <c:ptCount val="7"/>
                  <c:pt idx="0">
                    <c:v>4.3349928104795293E-2</c:v>
                  </c:pt>
                  <c:pt idx="1">
                    <c:v>3.7722409439906103E-2</c:v>
                  </c:pt>
                  <c:pt idx="2">
                    <c:v>4.7834190474160328E-2</c:v>
                  </c:pt>
                  <c:pt idx="3">
                    <c:v>3.13295970536277E-2</c:v>
                  </c:pt>
                  <c:pt idx="4">
                    <c:v>3.5486303764866806E-2</c:v>
                  </c:pt>
                  <c:pt idx="5">
                    <c:v>2.2344217509904101E-2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Østradiol!$BE$5:$BE$11</c:f>
              <c:numCache>
                <c:formatCode>0%</c:formatCode>
                <c:ptCount val="7"/>
                <c:pt idx="0">
                  <c:v>1.6878421294620595E-4</c:v>
                </c:pt>
                <c:pt idx="1">
                  <c:v>-1.0651440809329326E-2</c:v>
                </c:pt>
                <c:pt idx="2">
                  <c:v>-6.6547048364100081E-3</c:v>
                </c:pt>
                <c:pt idx="3">
                  <c:v>-1.8878413083114911E-2</c:v>
                </c:pt>
                <c:pt idx="4">
                  <c:v>-6.5364779951937084E-3</c:v>
                </c:pt>
                <c:pt idx="5">
                  <c:v>-2.2463997376261369E-2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6E4-4B9B-95E2-BBE4236FA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Østradiol!$BH$3:$BH$4</c:f>
              <c:strCache>
                <c:ptCount val="2"/>
                <c:pt idx="0">
                  <c:v>1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Østradiol!$BH$5:$BH$11</c:f>
              <c:numCache>
                <c:formatCode>General</c:formatCode>
                <c:ptCount val="7"/>
                <c:pt idx="0">
                  <c:v>1.2000000000000011E-2</c:v>
                </c:pt>
                <c:pt idx="1">
                  <c:v>-3.9999999999999758E-3</c:v>
                </c:pt>
                <c:pt idx="2">
                  <c:v>5.0000000000000044E-3</c:v>
                </c:pt>
                <c:pt idx="3">
                  <c:v>6.0000000000000053E-3</c:v>
                </c:pt>
                <c:pt idx="4">
                  <c:v>-5.9999999999999776E-3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7-4C05-8C43-58F70FE9B4E9}"/>
            </c:ext>
          </c:extLst>
        </c:ser>
        <c:ser>
          <c:idx val="1"/>
          <c:order val="1"/>
          <c:tx>
            <c:strRef>
              <c:f>Østradiol!$BI$3:$BI$4</c:f>
              <c:strCache>
                <c:ptCount val="2"/>
                <c:pt idx="0">
                  <c:v>2</c:v>
                </c:pt>
                <c:pt idx="1">
                  <c:v> 0.5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Østradiol!$BI$5:$BI$11</c:f>
              <c:numCache>
                <c:formatCode>General</c:formatCode>
                <c:ptCount val="7"/>
                <c:pt idx="0">
                  <c:v>-2.9000000000000026E-2</c:v>
                </c:pt>
                <c:pt idx="1">
                  <c:v>5.0000000000000044E-3</c:v>
                </c:pt>
                <c:pt idx="2">
                  <c:v>3.6000000000000032E-2</c:v>
                </c:pt>
                <c:pt idx="3">
                  <c:v>6.0000000000000053E-3</c:v>
                </c:pt>
                <c:pt idx="4">
                  <c:v>9.000000000000008E-3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7-4C05-8C43-58F70FE9B4E9}"/>
            </c:ext>
          </c:extLst>
        </c:ser>
        <c:ser>
          <c:idx val="2"/>
          <c:order val="2"/>
          <c:tx>
            <c:strRef>
              <c:f>Østradiol!$BJ$3:$BJ$4</c:f>
              <c:strCache>
                <c:ptCount val="2"/>
                <c:pt idx="0">
                  <c:v>3</c:v>
                </c:pt>
                <c:pt idx="1">
                  <c:v> 0.4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Østradiol!$BJ$5:$BJ$11</c:f>
              <c:numCache>
                <c:formatCode>General</c:formatCode>
                <c:ptCount val="7"/>
                <c:pt idx="0">
                  <c:v>-3.0999999999999972E-2</c:v>
                </c:pt>
                <c:pt idx="1">
                  <c:v>-4.4999999999999984E-2</c:v>
                </c:pt>
                <c:pt idx="2">
                  <c:v>-3.2999999999999974E-2</c:v>
                </c:pt>
                <c:pt idx="3">
                  <c:v>-2.0999999999999963E-2</c:v>
                </c:pt>
                <c:pt idx="4">
                  <c:v>-1.9999999999999962E-2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7-4C05-8C43-58F70FE9B4E9}"/>
            </c:ext>
          </c:extLst>
        </c:ser>
        <c:ser>
          <c:idx val="3"/>
          <c:order val="3"/>
          <c:tx>
            <c:strRef>
              <c:f>Østradiol!$BK$3:$BK$4</c:f>
              <c:strCache>
                <c:ptCount val="2"/>
                <c:pt idx="0">
                  <c:v>4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Østradiol!$BK$5:$BK$11</c:f>
              <c:numCache>
                <c:formatCode>General</c:formatCode>
                <c:ptCount val="7"/>
                <c:pt idx="0">
                  <c:v>1.2000000000000011E-2</c:v>
                </c:pt>
                <c:pt idx="1">
                  <c:v>8.0000000000000071E-3</c:v>
                </c:pt>
                <c:pt idx="2">
                  <c:v>0</c:v>
                </c:pt>
                <c:pt idx="3">
                  <c:v>-4.0000000000000036E-3</c:v>
                </c:pt>
                <c:pt idx="4">
                  <c:v>1.2000000000000011E-2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77-4C05-8C43-58F70FE9B4E9}"/>
            </c:ext>
          </c:extLst>
        </c:ser>
        <c:ser>
          <c:idx val="4"/>
          <c:order val="4"/>
          <c:tx>
            <c:strRef>
              <c:f>Østradiol!$BL$3:$BL$4</c:f>
              <c:strCache>
                <c:ptCount val="2"/>
                <c:pt idx="0">
                  <c:v>5</c:v>
                </c:pt>
                <c:pt idx="1">
                  <c:v> 0.2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Østradiol!$BL$5:$BL$11</c:f>
              <c:numCache>
                <c:formatCode>General</c:formatCode>
                <c:ptCount val="7"/>
                <c:pt idx="0">
                  <c:v>-1.3999999999999985E-2</c:v>
                </c:pt>
                <c:pt idx="1">
                  <c:v>4.0000000000000036E-3</c:v>
                </c:pt>
                <c:pt idx="2">
                  <c:v>8.0000000000000071E-3</c:v>
                </c:pt>
                <c:pt idx="3">
                  <c:v>-3.0000000000000027E-3</c:v>
                </c:pt>
                <c:pt idx="4">
                  <c:v>-6.0000000000000053E-3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77-4C05-8C43-58F70FE9B4E9}"/>
            </c:ext>
          </c:extLst>
        </c:ser>
        <c:ser>
          <c:idx val="5"/>
          <c:order val="5"/>
          <c:tx>
            <c:strRef>
              <c:f>Østradiol!$BM$3:$BM$4</c:f>
              <c:strCache>
                <c:ptCount val="2"/>
                <c:pt idx="0">
                  <c:v>6</c:v>
                </c:pt>
                <c:pt idx="1">
                  <c:v> 0.3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Østradiol!$BM$5:$BM$11</c:f>
              <c:numCache>
                <c:formatCode>General</c:formatCode>
                <c:ptCount val="7"/>
                <c:pt idx="0">
                  <c:v>1.3999999999999957E-2</c:v>
                </c:pt>
                <c:pt idx="1">
                  <c:v>-8.0000000000000071E-3</c:v>
                </c:pt>
                <c:pt idx="2">
                  <c:v>5.9999999999999498E-3</c:v>
                </c:pt>
                <c:pt idx="3">
                  <c:v>-1.8000000000000016E-2</c:v>
                </c:pt>
                <c:pt idx="4">
                  <c:v>3.999999999999948E-3</c:v>
                </c:pt>
                <c:pt idx="5">
                  <c:v>-3.0000000000000027E-3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77-4C05-8C43-58F70FE9B4E9}"/>
            </c:ext>
          </c:extLst>
        </c:ser>
        <c:ser>
          <c:idx val="6"/>
          <c:order val="6"/>
          <c:tx>
            <c:strRef>
              <c:f>Østradiol!$BN$3:$BN$4</c:f>
              <c:strCache>
                <c:ptCount val="2"/>
                <c:pt idx="0">
                  <c:v>7</c:v>
                </c:pt>
                <c:pt idx="1">
                  <c:v> 0.7 </c:v>
                </c:pt>
              </c:strCache>
            </c:strRef>
          </c:tx>
          <c:spPr>
            <a:ln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Østradiol!$BN$5:$BN$11</c:f>
              <c:numCache>
                <c:formatCode>General</c:formatCode>
                <c:ptCount val="7"/>
                <c:pt idx="0">
                  <c:v>8.0000000000000071E-3</c:v>
                </c:pt>
                <c:pt idx="1">
                  <c:v>1.0000000000000009E-2</c:v>
                </c:pt>
                <c:pt idx="2">
                  <c:v>-3.8000000000000034E-2</c:v>
                </c:pt>
                <c:pt idx="3">
                  <c:v>-1.6000000000000014E-2</c:v>
                </c:pt>
                <c:pt idx="4">
                  <c:v>2.7000000000000024E-2</c:v>
                </c:pt>
                <c:pt idx="5">
                  <c:v>-1.2000000000000011E-2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77-4C05-8C43-58F70FE9B4E9}"/>
            </c:ext>
          </c:extLst>
        </c:ser>
        <c:ser>
          <c:idx val="7"/>
          <c:order val="7"/>
          <c:tx>
            <c:strRef>
              <c:f>Østradiol!$BO$3:$BO$4</c:f>
              <c:strCache>
                <c:ptCount val="2"/>
                <c:pt idx="0">
                  <c:v>8</c:v>
                </c:pt>
                <c:pt idx="1">
                  <c:v> 0.8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Østradiol!$BO$5:$BO$11</c:f>
              <c:numCache>
                <c:formatCode>General</c:formatCode>
                <c:ptCount val="7"/>
                <c:pt idx="0">
                  <c:v>1.7000000000000015E-2</c:v>
                </c:pt>
                <c:pt idx="1">
                  <c:v>5.0000000000000044E-3</c:v>
                </c:pt>
                <c:pt idx="2">
                  <c:v>1.2000000000000011E-2</c:v>
                </c:pt>
                <c:pt idx="3">
                  <c:v>3.2000000000000028E-2</c:v>
                </c:pt>
                <c:pt idx="4">
                  <c:v>-2.8000000000000025E-2</c:v>
                </c:pt>
                <c:pt idx="5">
                  <c:v>-1.6000000000000014E-2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77-4C05-8C43-58F70FE9B4E9}"/>
            </c:ext>
          </c:extLst>
        </c:ser>
        <c:ser>
          <c:idx val="8"/>
          <c:order val="8"/>
          <c:tx>
            <c:strRef>
              <c:f>Østradiol!$BP$3:$BP$4</c:f>
              <c:strCache>
                <c:ptCount val="2"/>
                <c:pt idx="0">
                  <c:v>9</c:v>
                </c:pt>
                <c:pt idx="1">
                  <c:v> 0.4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Østradiol!$BP$5:$BP$11</c:f>
              <c:numCache>
                <c:formatCode>General</c:formatCode>
                <c:ptCount val="7"/>
                <c:pt idx="0">
                  <c:v>-3.0000000000000027E-3</c:v>
                </c:pt>
                <c:pt idx="1">
                  <c:v>-1.2000000000000011E-2</c:v>
                </c:pt>
                <c:pt idx="2">
                  <c:v>-2.7999999999999969E-2</c:v>
                </c:pt>
                <c:pt idx="3">
                  <c:v>-3.3999999999999975E-2</c:v>
                </c:pt>
                <c:pt idx="4">
                  <c:v>-2.5999999999999968E-2</c:v>
                </c:pt>
                <c:pt idx="5">
                  <c:v>-1.8000000000000016E-2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77-4C05-8C43-58F70FE9B4E9}"/>
            </c:ext>
          </c:extLst>
        </c:ser>
        <c:ser>
          <c:idx val="9"/>
          <c:order val="9"/>
          <c:tx>
            <c:strRef>
              <c:f>Østradiol!$BQ$3:$BQ$4</c:f>
              <c:strCache>
                <c:ptCount val="2"/>
                <c:pt idx="0">
                  <c:v>10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Østradiol!$BQ$5:$BQ$11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77-4C05-8C43-58F70FE9B4E9}"/>
            </c:ext>
          </c:extLst>
        </c:ser>
        <c:ser>
          <c:idx val="10"/>
          <c:order val="10"/>
          <c:tx>
            <c:strRef>
              <c:f>Østradiol!$BR$3:$BR$4</c:f>
              <c:strCache>
                <c:ptCount val="2"/>
                <c:pt idx="0">
                  <c:v>11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Østradiol!$BR$5:$BR$11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77-4C05-8C43-58F70FE9B4E9}"/>
            </c:ext>
          </c:extLst>
        </c:ser>
        <c:ser>
          <c:idx val="11"/>
          <c:order val="11"/>
          <c:tx>
            <c:strRef>
              <c:f>Østradiol!$BS$3:$BS$4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Østradiol!$BS$5:$BS$11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77-4C05-8C43-58F70FE9B4E9}"/>
            </c:ext>
          </c:extLst>
        </c:ser>
        <c:ser>
          <c:idx val="12"/>
          <c:order val="12"/>
          <c:tx>
            <c:strRef>
              <c:f>Østradiol!$BT$3:$BT$4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77-4C05-8C43-58F70FE9B4E9}"/>
            </c:ext>
          </c:extLst>
        </c:ser>
        <c:ser>
          <c:idx val="13"/>
          <c:order val="13"/>
          <c:tx>
            <c:strRef>
              <c:f>Østradiol!$BU$3:$BU$4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77-4C05-8C43-58F70FE9B4E9}"/>
            </c:ext>
          </c:extLst>
        </c:ser>
        <c:ser>
          <c:idx val="14"/>
          <c:order val="14"/>
          <c:tx>
            <c:strRef>
              <c:f>Østradiol!$BV$3:$BV$4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477-4C05-8C43-58F70FE9B4E9}"/>
            </c:ext>
          </c:extLst>
        </c:ser>
        <c:ser>
          <c:idx val="15"/>
          <c:order val="15"/>
          <c:tx>
            <c:strRef>
              <c:f>Østradiol!$BW$3:$BW$4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477-4C05-8C43-58F70FE9B4E9}"/>
            </c:ext>
          </c:extLst>
        </c:ser>
        <c:ser>
          <c:idx val="16"/>
          <c:order val="16"/>
          <c:tx>
            <c:strRef>
              <c:f>Østradiol!$BX$3:$BX$4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477-4C05-8C43-58F70FE9B4E9}"/>
            </c:ext>
          </c:extLst>
        </c:ser>
        <c:ser>
          <c:idx val="17"/>
          <c:order val="17"/>
          <c:tx>
            <c:strRef>
              <c:f>Østradiol!$BY$3:$BY$4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77-4C05-8C43-58F70FE9B4E9}"/>
            </c:ext>
          </c:extLst>
        </c:ser>
        <c:ser>
          <c:idx val="18"/>
          <c:order val="18"/>
          <c:tx>
            <c:strRef>
              <c:f>Østradiol!$BZ$3:$BZ$4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477-4C05-8C43-58F70FE9B4E9}"/>
            </c:ext>
          </c:extLst>
        </c:ser>
        <c:ser>
          <c:idx val="19"/>
          <c:order val="19"/>
          <c:tx>
            <c:strRef>
              <c:f>Østradiol!$CA$3:$CA$4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477-4C05-8C43-58F70FE9B4E9}"/>
            </c:ext>
          </c:extLst>
        </c:ser>
        <c:ser>
          <c:idx val="20"/>
          <c:order val="20"/>
          <c:tx>
            <c:strRef>
              <c:f>Østradiol!$CB$3:$CB$4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Østradiol!$CB$5:$CB$11</c:f>
              <c:numCache>
                <c:formatCode>_ * #\ ##0.00_ ;_ * \-#\ ##0.00_ ;_ * "-"??_ ;_ @_ </c:formatCode>
                <c:ptCount val="7"/>
                <c:pt idx="0">
                  <c:v>6.9360000000000005E-2</c:v>
                </c:pt>
                <c:pt idx="1">
                  <c:v>6.9360000000000005E-2</c:v>
                </c:pt>
                <c:pt idx="2">
                  <c:v>6.9360000000000005E-2</c:v>
                </c:pt>
                <c:pt idx="3">
                  <c:v>6.9360000000000005E-2</c:v>
                </c:pt>
                <c:pt idx="4">
                  <c:v>6.9360000000000005E-2</c:v>
                </c:pt>
                <c:pt idx="5">
                  <c:v>6.9360000000000005E-2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477-4C05-8C43-58F70FE9B4E9}"/>
            </c:ext>
          </c:extLst>
        </c:ser>
        <c:ser>
          <c:idx val="21"/>
          <c:order val="21"/>
          <c:tx>
            <c:strRef>
              <c:f>Østradiol!$CC$3:$CC$4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Østradiol!$CC$5:$CC$11</c:f>
              <c:numCache>
                <c:formatCode>_ * #\ ##0.00_ ;_ * \-#\ ##0.00_ ;_ * "-"??_ ;_ @_ </c:formatCode>
                <c:ptCount val="7"/>
                <c:pt idx="0">
                  <c:v>2.0400000000000001E-2</c:v>
                </c:pt>
                <c:pt idx="1">
                  <c:v>2.0400000000000001E-2</c:v>
                </c:pt>
                <c:pt idx="2">
                  <c:v>2.0400000000000001E-2</c:v>
                </c:pt>
                <c:pt idx="3">
                  <c:v>2.0400000000000001E-2</c:v>
                </c:pt>
                <c:pt idx="4">
                  <c:v>2.0400000000000001E-2</c:v>
                </c:pt>
                <c:pt idx="5">
                  <c:v>2.0400000000000001E-2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477-4C05-8C43-58F70FE9B4E9}"/>
            </c:ext>
          </c:extLst>
        </c:ser>
        <c:ser>
          <c:idx val="22"/>
          <c:order val="22"/>
          <c:tx>
            <c:strRef>
              <c:f>Østradiol!$CD$3:$CD$4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Østradiol!$CD$5:$CD$11</c:f>
              <c:numCache>
                <c:formatCode>_ * #\ ##0.00_ ;_ * \-#\ ##0.00_ ;_ * "-"??_ ;_ @_ </c:formatCode>
                <c:ptCount val="7"/>
                <c:pt idx="0">
                  <c:v>-2.0400000000000001E-2</c:v>
                </c:pt>
                <c:pt idx="1">
                  <c:v>-2.0400000000000001E-2</c:v>
                </c:pt>
                <c:pt idx="2">
                  <c:v>-2.0400000000000001E-2</c:v>
                </c:pt>
                <c:pt idx="3">
                  <c:v>-2.0400000000000001E-2</c:v>
                </c:pt>
                <c:pt idx="4">
                  <c:v>-2.0400000000000001E-2</c:v>
                </c:pt>
                <c:pt idx="5">
                  <c:v>-2.0400000000000001E-2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477-4C05-8C43-58F70FE9B4E9}"/>
            </c:ext>
          </c:extLst>
        </c:ser>
        <c:ser>
          <c:idx val="23"/>
          <c:order val="23"/>
          <c:tx>
            <c:strRef>
              <c:f>Østradiol!$CE$3:$CE$4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Østradiol!$CE$5:$CE$11</c:f>
              <c:numCache>
                <c:formatCode>_ * #\ ##0.00_ ;_ * \-#\ ##0.00_ ;_ * "-"??_ ;_ @_ </c:formatCode>
                <c:ptCount val="7"/>
                <c:pt idx="0">
                  <c:v>-6.9360000000000005E-2</c:v>
                </c:pt>
                <c:pt idx="1">
                  <c:v>-6.9360000000000005E-2</c:v>
                </c:pt>
                <c:pt idx="2">
                  <c:v>-6.9360000000000005E-2</c:v>
                </c:pt>
                <c:pt idx="3">
                  <c:v>-6.9360000000000005E-2</c:v>
                </c:pt>
                <c:pt idx="4">
                  <c:v>-6.9360000000000005E-2</c:v>
                </c:pt>
                <c:pt idx="5">
                  <c:v>-6.9360000000000005E-2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77-4C05-8C43-58F70FE9B4E9}"/>
            </c:ext>
          </c:extLst>
        </c:ser>
        <c:ser>
          <c:idx val="24"/>
          <c:order val="24"/>
          <c:tx>
            <c:strRef>
              <c:f>Østradiol!$CF$3:$CF$4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Østradiol!$CG$5:$CG$11</c:f>
                <c:numCache>
                  <c:formatCode>General</c:formatCode>
                  <c:ptCount val="7"/>
                  <c:pt idx="0">
                    <c:v>1.4437414893025803E-2</c:v>
                  </c:pt>
                  <c:pt idx="1">
                    <c:v>1.3109365026681504E-2</c:v>
                  </c:pt>
                  <c:pt idx="2">
                    <c:v>2.1787014106008598E-2</c:v>
                  </c:pt>
                  <c:pt idx="3">
                    <c:v>1.4879127112959172E-2</c:v>
                  </c:pt>
                  <c:pt idx="4">
                    <c:v>1.431239350581697E-2</c:v>
                  </c:pt>
                  <c:pt idx="5">
                    <c:v>1.0584923576792098E-2</c:v>
                  </c:pt>
                  <c:pt idx="6">
                    <c:v>0</c:v>
                  </c:pt>
                </c:numCache>
              </c:numRef>
            </c:plus>
            <c:minus>
              <c:numRef>
                <c:f>Østradiol!$CG$5:$CG$11</c:f>
                <c:numCache>
                  <c:formatCode>General</c:formatCode>
                  <c:ptCount val="7"/>
                  <c:pt idx="0">
                    <c:v>1.4437414893025803E-2</c:v>
                  </c:pt>
                  <c:pt idx="1">
                    <c:v>1.3109365026681504E-2</c:v>
                  </c:pt>
                  <c:pt idx="2">
                    <c:v>2.1787014106008598E-2</c:v>
                  </c:pt>
                  <c:pt idx="3">
                    <c:v>1.4879127112959172E-2</c:v>
                  </c:pt>
                  <c:pt idx="4">
                    <c:v>1.431239350581697E-2</c:v>
                  </c:pt>
                  <c:pt idx="5">
                    <c:v>1.0584923576792098E-2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Østradiol!$AF$5:$AF$11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 </c:v>
                </c:pt>
              </c:strCache>
            </c:strRef>
          </c:cat>
          <c:val>
            <c:numRef>
              <c:f>Østradiol!$CF$5:$CF$11</c:f>
              <c:numCache>
                <c:formatCode>General</c:formatCode>
                <c:ptCount val="7"/>
                <c:pt idx="0">
                  <c:v>-1.5555555555555539E-3</c:v>
                </c:pt>
                <c:pt idx="1">
                  <c:v>-4.1111111111111053E-3</c:v>
                </c:pt>
                <c:pt idx="2">
                  <c:v>-3.9999999999999966E-3</c:v>
                </c:pt>
                <c:pt idx="3">
                  <c:v>-5.7777777777777706E-3</c:v>
                </c:pt>
                <c:pt idx="4">
                  <c:v>-3.7777777777777718E-3</c:v>
                </c:pt>
                <c:pt idx="5">
                  <c:v>-1.2250000000000011E-2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477-4C05-8C43-58F70FE9B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Progesteron!$AG$3:$AG$4</c:f>
              <c:strCache>
                <c:ptCount val="2"/>
                <c:pt idx="0">
                  <c:v>1</c:v>
                </c:pt>
                <c:pt idx="1">
                  <c:v> 13.2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Progesteron!$AG$5:$AG$11</c:f>
              <c:numCache>
                <c:formatCode>0%</c:formatCode>
                <c:ptCount val="7"/>
                <c:pt idx="0">
                  <c:v>-2.2727272727272596E-2</c:v>
                </c:pt>
                <c:pt idx="1">
                  <c:v>-3.0303030303030165E-2</c:v>
                </c:pt>
                <c:pt idx="2">
                  <c:v>3.7878787878787845E-2</c:v>
                </c:pt>
                <c:pt idx="3">
                  <c:v>-7.575757575757569E-3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D-4A4E-9382-0C37C9373E80}"/>
            </c:ext>
          </c:extLst>
        </c:ser>
        <c:ser>
          <c:idx val="1"/>
          <c:order val="1"/>
          <c:tx>
            <c:strRef>
              <c:f>Progesteron!$AH$3:$AH$4</c:f>
              <c:strCache>
                <c:ptCount val="2"/>
                <c:pt idx="0">
                  <c:v>2</c:v>
                </c:pt>
                <c:pt idx="1">
                  <c:v> 35.0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Progesteron!$AH$5:$AH$11</c:f>
              <c:numCache>
                <c:formatCode>0%</c:formatCode>
                <c:ptCount val="7"/>
                <c:pt idx="0">
                  <c:v>-0.1657142857142857</c:v>
                </c:pt>
                <c:pt idx="1">
                  <c:v>-6.8571428571428505E-2</c:v>
                </c:pt>
                <c:pt idx="2">
                  <c:v>-1.7142857142857237E-2</c:v>
                </c:pt>
                <c:pt idx="3">
                  <c:v>-6.0000000000000053E-2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D-4A4E-9382-0C37C9373E80}"/>
            </c:ext>
          </c:extLst>
        </c:ser>
        <c:ser>
          <c:idx val="2"/>
          <c:order val="2"/>
          <c:tx>
            <c:strRef>
              <c:f>Progesteron!$AI$3:$AI$4</c:f>
              <c:strCache>
                <c:ptCount val="2"/>
                <c:pt idx="0">
                  <c:v>3</c:v>
                </c:pt>
                <c:pt idx="1">
                  <c:v> 34.2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Progesteron!$AI$5:$AI$11</c:f>
              <c:numCache>
                <c:formatCode>0%</c:formatCode>
                <c:ptCount val="7"/>
                <c:pt idx="0">
                  <c:v>-7.0175438596491335E-2</c:v>
                </c:pt>
                <c:pt idx="1">
                  <c:v>-6.1403508771929904E-2</c:v>
                </c:pt>
                <c:pt idx="2">
                  <c:v>-1.4619883040935644E-2</c:v>
                </c:pt>
                <c:pt idx="3">
                  <c:v>-4.0935672514620047E-2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2D-4A4E-9382-0C37C9373E80}"/>
            </c:ext>
          </c:extLst>
        </c:ser>
        <c:ser>
          <c:idx val="3"/>
          <c:order val="3"/>
          <c:tx>
            <c:strRef>
              <c:f>Progesteron!$AJ$3:$AJ$4</c:f>
              <c:strCache>
                <c:ptCount val="2"/>
                <c:pt idx="0">
                  <c:v>4</c:v>
                </c:pt>
                <c:pt idx="1">
                  <c:v> 0.7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Progesteron!$AJ$5:$AJ$11</c:f>
              <c:numCache>
                <c:formatCode>0%</c:formatCode>
                <c:ptCount val="7"/>
                <c:pt idx="0">
                  <c:v>-0.14285714285714279</c:v>
                </c:pt>
                <c:pt idx="1">
                  <c:v>-0.14285714285714279</c:v>
                </c:pt>
                <c:pt idx="2">
                  <c:v>0.14285714285714302</c:v>
                </c:pt>
                <c:pt idx="3">
                  <c:v>-0.14285714285714279</c:v>
                </c:pt>
                <c:pt idx="4">
                  <c:v>0</c:v>
                </c:pt>
                <c:pt idx="5">
                  <c:v>0.14285714285714302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2D-4A4E-9382-0C37C9373E80}"/>
            </c:ext>
          </c:extLst>
        </c:ser>
        <c:ser>
          <c:idx val="4"/>
          <c:order val="4"/>
          <c:tx>
            <c:strRef>
              <c:f>Progesteron!$AK$3:$AK$4</c:f>
              <c:strCache>
                <c:ptCount val="2"/>
                <c:pt idx="0">
                  <c:v>5</c:v>
                </c:pt>
                <c:pt idx="1">
                  <c:v> 73.3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Progesteron!$AK$5:$AK$11</c:f>
              <c:numCache>
                <c:formatCode>0%</c:formatCode>
                <c:ptCount val="7"/>
                <c:pt idx="0">
                  <c:v>2.4556616643929052E-2</c:v>
                </c:pt>
                <c:pt idx="1">
                  <c:v>5.4570259208732708E-3</c:v>
                </c:pt>
                <c:pt idx="2">
                  <c:v>2.7285129604366354E-3</c:v>
                </c:pt>
                <c:pt idx="3">
                  <c:v>2.8649386084584005E-2</c:v>
                </c:pt>
                <c:pt idx="4">
                  <c:v>-6.5484311050477473E-2</c:v>
                </c:pt>
                <c:pt idx="5">
                  <c:v>1.6371077762619368E-2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2D-4A4E-9382-0C37C9373E80}"/>
            </c:ext>
          </c:extLst>
        </c:ser>
        <c:ser>
          <c:idx val="5"/>
          <c:order val="5"/>
          <c:tx>
            <c:strRef>
              <c:f>Progesteron!$AL$3:$AL$4</c:f>
              <c:strCache>
                <c:ptCount val="2"/>
                <c:pt idx="0">
                  <c:v>6</c:v>
                </c:pt>
                <c:pt idx="1">
                  <c:v> 27.1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Progesteron!$AL$5:$AL$11</c:f>
              <c:numCache>
                <c:formatCode>0%</c:formatCode>
                <c:ptCount val="7"/>
                <c:pt idx="0">
                  <c:v>5.1660516605166018E-2</c:v>
                </c:pt>
                <c:pt idx="1">
                  <c:v>-7.3800738007381295E-3</c:v>
                </c:pt>
                <c:pt idx="2">
                  <c:v>7.7490774907748916E-2</c:v>
                </c:pt>
                <c:pt idx="3">
                  <c:v>5.9040590405903925E-2</c:v>
                </c:pt>
                <c:pt idx="4">
                  <c:v>0</c:v>
                </c:pt>
                <c:pt idx="5">
                  <c:v>4.4280442804428111E-2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2D-4A4E-9382-0C37C9373E80}"/>
            </c:ext>
          </c:extLst>
        </c:ser>
        <c:ser>
          <c:idx val="6"/>
          <c:order val="6"/>
          <c:tx>
            <c:strRef>
              <c:f>Progesteron!$AM$3:$AM$4</c:f>
              <c:strCache>
                <c:ptCount val="2"/>
                <c:pt idx="0">
                  <c:v>7</c:v>
                </c:pt>
                <c:pt idx="1">
                  <c:v> 0.6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Progesteron!$AM$5:$AM$11</c:f>
              <c:numCache>
                <c:formatCode>0%</c:formatCode>
                <c:ptCount val="7"/>
                <c:pt idx="0">
                  <c:v>-0.33333333333333326</c:v>
                </c:pt>
                <c:pt idx="1">
                  <c:v>-0.33333333333333326</c:v>
                </c:pt>
                <c:pt idx="2">
                  <c:v>-0.16666666666666663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2D-4A4E-9382-0C37C9373E80}"/>
            </c:ext>
          </c:extLst>
        </c:ser>
        <c:ser>
          <c:idx val="7"/>
          <c:order val="7"/>
          <c:tx>
            <c:strRef>
              <c:f>Progesteron!$AN$3:$AN$4</c:f>
              <c:strCache>
                <c:ptCount val="2"/>
                <c:pt idx="0">
                  <c:v>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Progesteron!$AN$5:$AN$11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2D-4A4E-9382-0C37C9373E80}"/>
            </c:ext>
          </c:extLst>
        </c:ser>
        <c:ser>
          <c:idx val="8"/>
          <c:order val="8"/>
          <c:tx>
            <c:strRef>
              <c:f>Progesteron!$AO$3:$AO$4</c:f>
              <c:strCache>
                <c:ptCount val="2"/>
                <c:pt idx="0">
                  <c:v>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Progesteron!$AO$5:$AO$11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2D-4A4E-9382-0C37C9373E80}"/>
            </c:ext>
          </c:extLst>
        </c:ser>
        <c:ser>
          <c:idx val="9"/>
          <c:order val="9"/>
          <c:tx>
            <c:strRef>
              <c:f>Progesteron!$AP$3:$AP$4</c:f>
              <c:strCache>
                <c:ptCount val="2"/>
                <c:pt idx="0">
                  <c:v>10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Progesteron!$AP$5:$AP$11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2D-4A4E-9382-0C37C9373E80}"/>
            </c:ext>
          </c:extLst>
        </c:ser>
        <c:ser>
          <c:idx val="10"/>
          <c:order val="10"/>
          <c:tx>
            <c:strRef>
              <c:f>Progesteron!$AQ$3:$AQ$4</c:f>
              <c:strCache>
                <c:ptCount val="2"/>
                <c:pt idx="0">
                  <c:v>11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Progesteron!$AQ$5:$AQ$11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2D-4A4E-9382-0C37C9373E80}"/>
            </c:ext>
          </c:extLst>
        </c:ser>
        <c:ser>
          <c:idx val="11"/>
          <c:order val="11"/>
          <c:tx>
            <c:strRef>
              <c:f>Progesteron!$AR$3:$AR$4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Progesteron!$AR$5:$AR$11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32D-4A4E-9382-0C37C9373E80}"/>
            </c:ext>
          </c:extLst>
        </c:ser>
        <c:ser>
          <c:idx val="12"/>
          <c:order val="12"/>
          <c:tx>
            <c:strRef>
              <c:f>Progesteron!$AS$3:$AS$4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32D-4A4E-9382-0C37C9373E80}"/>
            </c:ext>
          </c:extLst>
        </c:ser>
        <c:ser>
          <c:idx val="13"/>
          <c:order val="13"/>
          <c:tx>
            <c:strRef>
              <c:f>Progesteron!$AT$3:$AT$4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32D-4A4E-9382-0C37C9373E80}"/>
            </c:ext>
          </c:extLst>
        </c:ser>
        <c:ser>
          <c:idx val="14"/>
          <c:order val="14"/>
          <c:tx>
            <c:strRef>
              <c:f>Progesteron!$AU$3:$AU$4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32D-4A4E-9382-0C37C9373E80}"/>
            </c:ext>
          </c:extLst>
        </c:ser>
        <c:ser>
          <c:idx val="15"/>
          <c:order val="15"/>
          <c:tx>
            <c:strRef>
              <c:f>Progesteron!$AV$3:$AV$4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32D-4A4E-9382-0C37C9373E80}"/>
            </c:ext>
          </c:extLst>
        </c:ser>
        <c:ser>
          <c:idx val="16"/>
          <c:order val="16"/>
          <c:tx>
            <c:strRef>
              <c:f>Progesteron!$AW$3:$AW$4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32D-4A4E-9382-0C37C9373E80}"/>
            </c:ext>
          </c:extLst>
        </c:ser>
        <c:ser>
          <c:idx val="17"/>
          <c:order val="17"/>
          <c:tx>
            <c:strRef>
              <c:f>Progesteron!$AX$3:$AX$4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32D-4A4E-9382-0C37C9373E80}"/>
            </c:ext>
          </c:extLst>
        </c:ser>
        <c:ser>
          <c:idx val="18"/>
          <c:order val="18"/>
          <c:tx>
            <c:strRef>
              <c:f>Progesteron!$AY$3:$AY$4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32D-4A4E-9382-0C37C9373E80}"/>
            </c:ext>
          </c:extLst>
        </c:ser>
        <c:ser>
          <c:idx val="19"/>
          <c:order val="19"/>
          <c:tx>
            <c:strRef>
              <c:f>Progesteron!$AZ$3:$AZ$4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32D-4A4E-9382-0C37C9373E80}"/>
            </c:ext>
          </c:extLst>
        </c:ser>
        <c:ser>
          <c:idx val="20"/>
          <c:order val="20"/>
          <c:tx>
            <c:strRef>
              <c:f>Progesteron!$BA$3:$BA$4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Progesteron!$BA$5:$BA$11</c:f>
              <c:numCache>
                <c:formatCode>0%</c:formatCode>
                <c:ptCount val="7"/>
                <c:pt idx="0">
                  <c:v>0.36499999999999999</c:v>
                </c:pt>
                <c:pt idx="1">
                  <c:v>0.36499999999999999</c:v>
                </c:pt>
                <c:pt idx="2">
                  <c:v>0.36499999999999999</c:v>
                </c:pt>
                <c:pt idx="3">
                  <c:v>0.36499999999999999</c:v>
                </c:pt>
                <c:pt idx="4">
                  <c:v>0.36499999999999999</c:v>
                </c:pt>
                <c:pt idx="5">
                  <c:v>0.36499999999999999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32D-4A4E-9382-0C37C9373E80}"/>
            </c:ext>
          </c:extLst>
        </c:ser>
        <c:ser>
          <c:idx val="21"/>
          <c:order val="21"/>
          <c:tx>
            <c:strRef>
              <c:f>Progesteron!$BB$3:$BB$4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Progesteron!$BB$5:$BB$11</c:f>
              <c:numCache>
                <c:formatCode>0%</c:formatCode>
                <c:ptCount val="7"/>
                <c:pt idx="0">
                  <c:v>0.20300000000000001</c:v>
                </c:pt>
                <c:pt idx="1">
                  <c:v>0.20300000000000001</c:v>
                </c:pt>
                <c:pt idx="2">
                  <c:v>0.20300000000000001</c:v>
                </c:pt>
                <c:pt idx="3">
                  <c:v>0.20300000000000001</c:v>
                </c:pt>
                <c:pt idx="4">
                  <c:v>0.20300000000000001</c:v>
                </c:pt>
                <c:pt idx="5">
                  <c:v>0.20300000000000001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32D-4A4E-9382-0C37C9373E80}"/>
            </c:ext>
          </c:extLst>
        </c:ser>
        <c:ser>
          <c:idx val="22"/>
          <c:order val="22"/>
          <c:tx>
            <c:strRef>
              <c:f>Progesteron!$BC$3:$BC$4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Progesteron!$BC$5:$BC$11</c:f>
              <c:numCache>
                <c:formatCode>0%</c:formatCode>
                <c:ptCount val="7"/>
                <c:pt idx="0">
                  <c:v>-0.20300000000000001</c:v>
                </c:pt>
                <c:pt idx="1">
                  <c:v>-0.20300000000000001</c:v>
                </c:pt>
                <c:pt idx="2">
                  <c:v>-0.20300000000000001</c:v>
                </c:pt>
                <c:pt idx="3">
                  <c:v>-0.20300000000000001</c:v>
                </c:pt>
                <c:pt idx="4">
                  <c:v>-0.20300000000000001</c:v>
                </c:pt>
                <c:pt idx="5">
                  <c:v>-0.20300000000000001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32D-4A4E-9382-0C37C9373E80}"/>
            </c:ext>
          </c:extLst>
        </c:ser>
        <c:ser>
          <c:idx val="23"/>
          <c:order val="23"/>
          <c:tx>
            <c:strRef>
              <c:f>Progesteron!$BD$3:$BD$4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Progesteron!$BD$5:$BD$11</c:f>
              <c:numCache>
                <c:formatCode>0%</c:formatCode>
                <c:ptCount val="7"/>
                <c:pt idx="0">
                  <c:v>-0.36499999999999999</c:v>
                </c:pt>
                <c:pt idx="1">
                  <c:v>-0.36499999999999999</c:v>
                </c:pt>
                <c:pt idx="2">
                  <c:v>-0.36499999999999999</c:v>
                </c:pt>
                <c:pt idx="3">
                  <c:v>-0.36499999999999999</c:v>
                </c:pt>
                <c:pt idx="4">
                  <c:v>-0.36499999999999999</c:v>
                </c:pt>
                <c:pt idx="5">
                  <c:v>-0.36499999999999999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32D-4A4E-9382-0C37C9373E80}"/>
            </c:ext>
          </c:extLst>
        </c:ser>
        <c:ser>
          <c:idx val="24"/>
          <c:order val="24"/>
          <c:tx>
            <c:strRef>
              <c:f>Progesteron!$BE$3:$BE$4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Progesteron!$BF$5:$BF$11</c:f>
                <c:numCache>
                  <c:formatCode>General</c:formatCode>
                  <c:ptCount val="7"/>
                  <c:pt idx="0">
                    <c:v>0.12277039788772949</c:v>
                  </c:pt>
                  <c:pt idx="1">
                    <c:v>0.10862751727541808</c:v>
                  </c:pt>
                  <c:pt idx="2">
                    <c:v>8.9014605926286586E-2</c:v>
                  </c:pt>
                  <c:pt idx="3">
                    <c:v>6.1138556579736408E-2</c:v>
                  </c:pt>
                  <c:pt idx="4">
                    <c:v>0</c:v>
                  </c:pt>
                  <c:pt idx="5">
                    <c:v>0.10181751520565832</c:v>
                  </c:pt>
                  <c:pt idx="6">
                    <c:v>0</c:v>
                  </c:pt>
                </c:numCache>
              </c:numRef>
            </c:plus>
            <c:minus>
              <c:numRef>
                <c:f>Progesteron!$BF$5:$BF$11</c:f>
                <c:numCache>
                  <c:formatCode>General</c:formatCode>
                  <c:ptCount val="7"/>
                  <c:pt idx="0">
                    <c:v>0.12277039788772949</c:v>
                  </c:pt>
                  <c:pt idx="1">
                    <c:v>0.10862751727541808</c:v>
                  </c:pt>
                  <c:pt idx="2">
                    <c:v>8.9014605926286586E-2</c:v>
                  </c:pt>
                  <c:pt idx="3">
                    <c:v>6.1138556579736408E-2</c:v>
                  </c:pt>
                  <c:pt idx="4">
                    <c:v>0</c:v>
                  </c:pt>
                  <c:pt idx="5">
                    <c:v>0.10181751520565832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Progesteron!$BE$5:$BE$11</c:f>
              <c:numCache>
                <c:formatCode>0%</c:formatCode>
                <c:ptCount val="7"/>
                <c:pt idx="0">
                  <c:v>-9.4084334282775808E-2</c:v>
                </c:pt>
                <c:pt idx="1">
                  <c:v>-9.1198784530961349E-2</c:v>
                </c:pt>
                <c:pt idx="2">
                  <c:v>8.9322588219509867E-3</c:v>
                </c:pt>
                <c:pt idx="3">
                  <c:v>-2.3382656636718933E-2</c:v>
                </c:pt>
                <c:pt idx="4">
                  <c:v>-6.5484311050477473E-2</c:v>
                </c:pt>
                <c:pt idx="5">
                  <c:v>5.0877165856047624E-2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32D-4A4E-9382-0C37C937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3482123008009825E-2"/>
          <c:y val="7.335954861587758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Progesteron!$BH$3:$BH$4</c:f>
              <c:strCache>
                <c:ptCount val="2"/>
                <c:pt idx="0">
                  <c:v>1</c:v>
                </c:pt>
                <c:pt idx="1">
                  <c:v> 13.2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Progesteron!$BH$5:$BH$11</c:f>
              <c:numCache>
                <c:formatCode>General</c:formatCode>
                <c:ptCount val="7"/>
                <c:pt idx="0">
                  <c:v>-0.29999999999999893</c:v>
                </c:pt>
                <c:pt idx="1">
                  <c:v>-0.39999999999999858</c:v>
                </c:pt>
                <c:pt idx="2">
                  <c:v>0.5</c:v>
                </c:pt>
                <c:pt idx="3">
                  <c:v>-9.9999999999999645E-2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5-43EC-BD42-CD96053F35DA}"/>
            </c:ext>
          </c:extLst>
        </c:ser>
        <c:ser>
          <c:idx val="1"/>
          <c:order val="1"/>
          <c:tx>
            <c:strRef>
              <c:f>Progesteron!$BI$3:$BI$4</c:f>
              <c:strCache>
                <c:ptCount val="2"/>
                <c:pt idx="0">
                  <c:v>2</c:v>
                </c:pt>
                <c:pt idx="1">
                  <c:v> 35.0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Progesteron!$BI$5:$BI$11</c:f>
              <c:numCache>
                <c:formatCode>General</c:formatCode>
                <c:ptCount val="7"/>
                <c:pt idx="0">
                  <c:v>-5.8000000000000007</c:v>
                </c:pt>
                <c:pt idx="1">
                  <c:v>-2.3999999999999986</c:v>
                </c:pt>
                <c:pt idx="2">
                  <c:v>-0.60000000000000142</c:v>
                </c:pt>
                <c:pt idx="3">
                  <c:v>-2.1000000000000014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5-43EC-BD42-CD96053F35DA}"/>
            </c:ext>
          </c:extLst>
        </c:ser>
        <c:ser>
          <c:idx val="2"/>
          <c:order val="2"/>
          <c:tx>
            <c:strRef>
              <c:f>Progesteron!$BJ$3:$BJ$4</c:f>
              <c:strCache>
                <c:ptCount val="2"/>
                <c:pt idx="0">
                  <c:v>3</c:v>
                </c:pt>
                <c:pt idx="1">
                  <c:v> 34.2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Progesteron!$BJ$5:$BJ$11</c:f>
              <c:numCache>
                <c:formatCode>General</c:formatCode>
                <c:ptCount val="7"/>
                <c:pt idx="0">
                  <c:v>-2.4000000000000021</c:v>
                </c:pt>
                <c:pt idx="1">
                  <c:v>-2.1000000000000014</c:v>
                </c:pt>
                <c:pt idx="2">
                  <c:v>-0.5</c:v>
                </c:pt>
                <c:pt idx="3">
                  <c:v>-1.4000000000000057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5-43EC-BD42-CD96053F35DA}"/>
            </c:ext>
          </c:extLst>
        </c:ser>
        <c:ser>
          <c:idx val="3"/>
          <c:order val="3"/>
          <c:tx>
            <c:strRef>
              <c:f>Progesteron!$BK$3:$BK$4</c:f>
              <c:strCache>
                <c:ptCount val="2"/>
                <c:pt idx="0">
                  <c:v>4</c:v>
                </c:pt>
                <c:pt idx="1">
                  <c:v> 0.7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Progesteron!$BK$5:$BK$11</c:f>
              <c:numCache>
                <c:formatCode>General</c:formatCode>
                <c:ptCount val="7"/>
                <c:pt idx="0">
                  <c:v>-9.9999999999999978E-2</c:v>
                </c:pt>
                <c:pt idx="1">
                  <c:v>-9.9999999999999978E-2</c:v>
                </c:pt>
                <c:pt idx="2">
                  <c:v>0.10000000000000009</c:v>
                </c:pt>
                <c:pt idx="3">
                  <c:v>-9.9999999999999978E-2</c:v>
                </c:pt>
                <c:pt idx="4">
                  <c:v>0</c:v>
                </c:pt>
                <c:pt idx="5">
                  <c:v>0.10000000000000009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35-43EC-BD42-CD96053F35DA}"/>
            </c:ext>
          </c:extLst>
        </c:ser>
        <c:ser>
          <c:idx val="4"/>
          <c:order val="4"/>
          <c:tx>
            <c:strRef>
              <c:f>Progesteron!$BL$3:$BL$4</c:f>
              <c:strCache>
                <c:ptCount val="2"/>
                <c:pt idx="0">
                  <c:v>5</c:v>
                </c:pt>
                <c:pt idx="1">
                  <c:v> 73.3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Progesteron!$BL$5:$BL$11</c:f>
              <c:numCache>
                <c:formatCode>General</c:formatCode>
                <c:ptCount val="7"/>
                <c:pt idx="0">
                  <c:v>1.7999999999999972</c:v>
                </c:pt>
                <c:pt idx="1">
                  <c:v>0.40000000000000568</c:v>
                </c:pt>
                <c:pt idx="2">
                  <c:v>0.20000000000000284</c:v>
                </c:pt>
                <c:pt idx="3">
                  <c:v>2.1000000000000085</c:v>
                </c:pt>
                <c:pt idx="4">
                  <c:v>-4.7999999999999972</c:v>
                </c:pt>
                <c:pt idx="5">
                  <c:v>1.2000000000000028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35-43EC-BD42-CD96053F35DA}"/>
            </c:ext>
          </c:extLst>
        </c:ser>
        <c:ser>
          <c:idx val="5"/>
          <c:order val="5"/>
          <c:tx>
            <c:strRef>
              <c:f>Progesteron!$BM$3:$BM$4</c:f>
              <c:strCache>
                <c:ptCount val="2"/>
                <c:pt idx="0">
                  <c:v>6</c:v>
                </c:pt>
                <c:pt idx="1">
                  <c:v> 27.1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Progesteron!$BM$5:$BM$11</c:f>
              <c:numCache>
                <c:formatCode>General</c:formatCode>
                <c:ptCount val="7"/>
                <c:pt idx="0">
                  <c:v>1.3999999999999986</c:v>
                </c:pt>
                <c:pt idx="1">
                  <c:v>-0.20000000000000284</c:v>
                </c:pt>
                <c:pt idx="2">
                  <c:v>2.0999999999999979</c:v>
                </c:pt>
                <c:pt idx="3">
                  <c:v>1.5999999999999979</c:v>
                </c:pt>
                <c:pt idx="4">
                  <c:v>0</c:v>
                </c:pt>
                <c:pt idx="5">
                  <c:v>1.1999999999999993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35-43EC-BD42-CD96053F35DA}"/>
            </c:ext>
          </c:extLst>
        </c:ser>
        <c:ser>
          <c:idx val="6"/>
          <c:order val="6"/>
          <c:tx>
            <c:strRef>
              <c:f>Progesteron!$BN$3:$BN$4</c:f>
              <c:strCache>
                <c:ptCount val="2"/>
                <c:pt idx="0">
                  <c:v>7</c:v>
                </c:pt>
                <c:pt idx="1">
                  <c:v> 0.6 </c:v>
                </c:pt>
              </c:strCache>
            </c:strRef>
          </c:tx>
          <c:spPr>
            <a:ln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Progesteron!$BN$5:$BN$11</c:f>
              <c:numCache>
                <c:formatCode>General</c:formatCode>
                <c:ptCount val="7"/>
                <c:pt idx="0">
                  <c:v>-0.19999999999999996</c:v>
                </c:pt>
                <c:pt idx="1">
                  <c:v>-0.19999999999999996</c:v>
                </c:pt>
                <c:pt idx="2">
                  <c:v>-9.9999999999999978E-2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35-43EC-BD42-CD96053F35DA}"/>
            </c:ext>
          </c:extLst>
        </c:ser>
        <c:ser>
          <c:idx val="7"/>
          <c:order val="7"/>
          <c:tx>
            <c:strRef>
              <c:f>Progesteron!$BO$3:$BO$4</c:f>
              <c:strCache>
                <c:ptCount val="2"/>
                <c:pt idx="0">
                  <c:v>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Progesteron!$BO$5:$BO$11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35-43EC-BD42-CD96053F35DA}"/>
            </c:ext>
          </c:extLst>
        </c:ser>
        <c:ser>
          <c:idx val="8"/>
          <c:order val="8"/>
          <c:tx>
            <c:strRef>
              <c:f>Progesteron!$BP$3:$BP$4</c:f>
              <c:strCache>
                <c:ptCount val="2"/>
                <c:pt idx="0">
                  <c:v>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Progesteron!$BP$5:$BP$11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35-43EC-BD42-CD96053F35DA}"/>
            </c:ext>
          </c:extLst>
        </c:ser>
        <c:ser>
          <c:idx val="9"/>
          <c:order val="9"/>
          <c:tx>
            <c:strRef>
              <c:f>Progesteron!$BQ$3:$BQ$4</c:f>
              <c:strCache>
                <c:ptCount val="2"/>
                <c:pt idx="0">
                  <c:v>10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Progesteron!$BQ$5:$BQ$11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35-43EC-BD42-CD96053F35DA}"/>
            </c:ext>
          </c:extLst>
        </c:ser>
        <c:ser>
          <c:idx val="10"/>
          <c:order val="10"/>
          <c:tx>
            <c:strRef>
              <c:f>Progesteron!$BR$3:$BR$4</c:f>
              <c:strCache>
                <c:ptCount val="2"/>
                <c:pt idx="0">
                  <c:v>11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Progesteron!$BR$5:$BR$11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535-43EC-BD42-CD96053F35DA}"/>
            </c:ext>
          </c:extLst>
        </c:ser>
        <c:ser>
          <c:idx val="11"/>
          <c:order val="11"/>
          <c:tx>
            <c:strRef>
              <c:f>Progesteron!$BS$3:$BS$4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Progesteron!$BS$5:$BS$11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535-43EC-BD42-CD96053F35DA}"/>
            </c:ext>
          </c:extLst>
        </c:ser>
        <c:ser>
          <c:idx val="12"/>
          <c:order val="12"/>
          <c:tx>
            <c:strRef>
              <c:f>Progesteron!$BT$3:$BT$4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Progesteron!$BT$5:$BT$11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535-43EC-BD42-CD96053F35DA}"/>
            </c:ext>
          </c:extLst>
        </c:ser>
        <c:ser>
          <c:idx val="13"/>
          <c:order val="13"/>
          <c:tx>
            <c:strRef>
              <c:f>Progesteron!$BU$3:$BU$4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Progesteron!$BU$5:$BU$11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535-43EC-BD42-CD96053F35DA}"/>
            </c:ext>
          </c:extLst>
        </c:ser>
        <c:ser>
          <c:idx val="14"/>
          <c:order val="14"/>
          <c:tx>
            <c:strRef>
              <c:f>Progesteron!$BV$3:$BV$4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Progesteron!$BV$5:$BV$11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535-43EC-BD42-CD96053F35DA}"/>
            </c:ext>
          </c:extLst>
        </c:ser>
        <c:ser>
          <c:idx val="15"/>
          <c:order val="15"/>
          <c:tx>
            <c:strRef>
              <c:f>Progesteron!$BW$3:$BW$4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535-43EC-BD42-CD96053F35DA}"/>
            </c:ext>
          </c:extLst>
        </c:ser>
        <c:ser>
          <c:idx val="16"/>
          <c:order val="16"/>
          <c:tx>
            <c:strRef>
              <c:f>Progesteron!$BX$3:$BX$4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535-43EC-BD42-CD96053F35DA}"/>
            </c:ext>
          </c:extLst>
        </c:ser>
        <c:ser>
          <c:idx val="17"/>
          <c:order val="17"/>
          <c:tx>
            <c:strRef>
              <c:f>Progesteron!$BY$3:$BY$4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535-43EC-BD42-CD96053F35DA}"/>
            </c:ext>
          </c:extLst>
        </c:ser>
        <c:ser>
          <c:idx val="18"/>
          <c:order val="18"/>
          <c:tx>
            <c:strRef>
              <c:f>Progesteron!$BZ$3:$BZ$4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535-43EC-BD42-CD96053F35DA}"/>
            </c:ext>
          </c:extLst>
        </c:ser>
        <c:ser>
          <c:idx val="19"/>
          <c:order val="19"/>
          <c:tx>
            <c:strRef>
              <c:f>Progesteron!$CA$3:$CA$4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535-43EC-BD42-CD96053F35DA}"/>
            </c:ext>
          </c:extLst>
        </c:ser>
        <c:ser>
          <c:idx val="20"/>
          <c:order val="20"/>
          <c:tx>
            <c:strRef>
              <c:f>Progesteron!$CB$3:$CB$4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Progesteron!$CB$5:$CB$11</c:f>
              <c:numCache>
                <c:formatCode>_ * #\ ##0.00_ ;_ * \-#\ ##0.00_ ;_ * "-"??_ ;_ @_ </c:formatCode>
                <c:ptCount val="7"/>
                <c:pt idx="0">
                  <c:v>9.5995000000000008</c:v>
                </c:pt>
                <c:pt idx="1">
                  <c:v>9.5995000000000008</c:v>
                </c:pt>
                <c:pt idx="2">
                  <c:v>9.5995000000000008</c:v>
                </c:pt>
                <c:pt idx="3">
                  <c:v>9.5995000000000008</c:v>
                </c:pt>
                <c:pt idx="4">
                  <c:v>9.5995000000000008</c:v>
                </c:pt>
                <c:pt idx="5">
                  <c:v>9.5995000000000008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535-43EC-BD42-CD96053F35DA}"/>
            </c:ext>
          </c:extLst>
        </c:ser>
        <c:ser>
          <c:idx val="21"/>
          <c:order val="21"/>
          <c:tx>
            <c:strRef>
              <c:f>Progesteron!$CC$3:$CC$4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Progesteron!$CC$5:$CC$11</c:f>
              <c:numCache>
                <c:formatCode>_ * #\ ##0.00_ ;_ * \-#\ ##0.00_ ;_ * "-"??_ ;_ @_ </c:formatCode>
                <c:ptCount val="7"/>
                <c:pt idx="0">
                  <c:v>5.3389000000000006</c:v>
                </c:pt>
                <c:pt idx="1">
                  <c:v>5.3389000000000006</c:v>
                </c:pt>
                <c:pt idx="2">
                  <c:v>5.3389000000000006</c:v>
                </c:pt>
                <c:pt idx="3">
                  <c:v>5.3389000000000006</c:v>
                </c:pt>
                <c:pt idx="4">
                  <c:v>5.3389000000000006</c:v>
                </c:pt>
                <c:pt idx="5">
                  <c:v>5.3389000000000006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535-43EC-BD42-CD96053F35DA}"/>
            </c:ext>
          </c:extLst>
        </c:ser>
        <c:ser>
          <c:idx val="22"/>
          <c:order val="22"/>
          <c:tx>
            <c:strRef>
              <c:f>Progesteron!$CD$3:$CD$4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Progesteron!$CD$5:$CD$11</c:f>
              <c:numCache>
                <c:formatCode>_ * #\ ##0.00_ ;_ * \-#\ ##0.00_ ;_ * "-"??_ ;_ @_ </c:formatCode>
                <c:ptCount val="7"/>
                <c:pt idx="0">
                  <c:v>-5.3389000000000006</c:v>
                </c:pt>
                <c:pt idx="1">
                  <c:v>-5.3389000000000006</c:v>
                </c:pt>
                <c:pt idx="2">
                  <c:v>-5.3389000000000006</c:v>
                </c:pt>
                <c:pt idx="3">
                  <c:v>-5.3389000000000006</c:v>
                </c:pt>
                <c:pt idx="4">
                  <c:v>-5.3389000000000006</c:v>
                </c:pt>
                <c:pt idx="5">
                  <c:v>-5.3389000000000006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535-43EC-BD42-CD96053F35DA}"/>
            </c:ext>
          </c:extLst>
        </c:ser>
        <c:ser>
          <c:idx val="23"/>
          <c:order val="23"/>
          <c:tx>
            <c:strRef>
              <c:f>Progesteron!$CE$3:$CE$4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Progesteron!$CE$5:$CE$11</c:f>
              <c:numCache>
                <c:formatCode>_ * #\ ##0.00_ ;_ * \-#\ ##0.00_ ;_ * "-"??_ ;_ @_ </c:formatCode>
                <c:ptCount val="7"/>
                <c:pt idx="0">
                  <c:v>-9.5995000000000008</c:v>
                </c:pt>
                <c:pt idx="1">
                  <c:v>-9.5995000000000008</c:v>
                </c:pt>
                <c:pt idx="2">
                  <c:v>-9.5995000000000008</c:v>
                </c:pt>
                <c:pt idx="3">
                  <c:v>-9.5995000000000008</c:v>
                </c:pt>
                <c:pt idx="4">
                  <c:v>-9.5995000000000008</c:v>
                </c:pt>
                <c:pt idx="5">
                  <c:v>-9.5995000000000008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535-43EC-BD42-CD96053F35DA}"/>
            </c:ext>
          </c:extLst>
        </c:ser>
        <c:ser>
          <c:idx val="24"/>
          <c:order val="24"/>
          <c:tx>
            <c:strRef>
              <c:f>Progesteron!$CF$3:$CF$4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Progesteron!$CG$5:$CG$11</c:f>
                <c:numCache>
                  <c:formatCode>General</c:formatCode>
                  <c:ptCount val="7"/>
                  <c:pt idx="0">
                    <c:v>2.3956896932618239</c:v>
                  </c:pt>
                  <c:pt idx="1">
                    <c:v>0.99955899359485245</c:v>
                  </c:pt>
                  <c:pt idx="2">
                    <c:v>0.83724023739310915</c:v>
                  </c:pt>
                  <c:pt idx="3">
                    <c:v>1.3800566312843223</c:v>
                  </c:pt>
                  <c:pt idx="4">
                    <c:v>0</c:v>
                  </c:pt>
                  <c:pt idx="5">
                    <c:v>1.0584923576792102</c:v>
                  </c:pt>
                  <c:pt idx="6">
                    <c:v>0</c:v>
                  </c:pt>
                </c:numCache>
              </c:numRef>
            </c:plus>
            <c:minus>
              <c:numRef>
                <c:f>Progesteron!$CG$5:$CG$11</c:f>
                <c:numCache>
                  <c:formatCode>General</c:formatCode>
                  <c:ptCount val="7"/>
                  <c:pt idx="0">
                    <c:v>2.3956896932618239</c:v>
                  </c:pt>
                  <c:pt idx="1">
                    <c:v>0.99955899359485245</c:v>
                  </c:pt>
                  <c:pt idx="2">
                    <c:v>0.83724023739310915</c:v>
                  </c:pt>
                  <c:pt idx="3">
                    <c:v>1.3800566312843223</c:v>
                  </c:pt>
                  <c:pt idx="4">
                    <c:v>0</c:v>
                  </c:pt>
                  <c:pt idx="5">
                    <c:v>1.0584923576792102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Progesteron!$AF$5:$AF$11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Progesteron!$CF$5:$CF$11</c:f>
              <c:numCache>
                <c:formatCode>General</c:formatCode>
                <c:ptCount val="7"/>
                <c:pt idx="0">
                  <c:v>-0.80000000000000082</c:v>
                </c:pt>
                <c:pt idx="1">
                  <c:v>-0.71428571428571364</c:v>
                </c:pt>
                <c:pt idx="2">
                  <c:v>0.24285714285714274</c:v>
                </c:pt>
                <c:pt idx="3">
                  <c:v>-6.3441315692866085E-17</c:v>
                </c:pt>
                <c:pt idx="4">
                  <c:v>-4.7999999999999972</c:v>
                </c:pt>
                <c:pt idx="5">
                  <c:v>0.62500000000000056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535-43EC-BD42-CD96053F3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LH!$AG$3:$AG$4</c:f>
              <c:strCache>
                <c:ptCount val="2"/>
                <c:pt idx="0">
                  <c:v>1</c:v>
                </c:pt>
                <c:pt idx="1">
                  <c:v> 2.5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LH!$AG$5:$AG$11</c:f>
              <c:numCache>
                <c:formatCode>0%</c:formatCode>
                <c:ptCount val="7"/>
                <c:pt idx="0">
                  <c:v>5.555555555555558E-2</c:v>
                </c:pt>
                <c:pt idx="1">
                  <c:v>-1.1904761904761862E-2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E-4228-BA7E-6E75D294FCAA}"/>
            </c:ext>
          </c:extLst>
        </c:ser>
        <c:ser>
          <c:idx val="1"/>
          <c:order val="1"/>
          <c:tx>
            <c:strRef>
              <c:f>LH!$AH$3:$AH$4</c:f>
              <c:strCache>
                <c:ptCount val="2"/>
                <c:pt idx="0">
                  <c:v>2</c:v>
                </c:pt>
                <c:pt idx="1">
                  <c:v> 9.5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LH!$AH$5:$AH$11</c:f>
              <c:numCache>
                <c:formatCode>0%</c:formatCode>
                <c:ptCount val="7"/>
                <c:pt idx="0">
                  <c:v>4.4117647058823595E-2</c:v>
                </c:pt>
                <c:pt idx="1">
                  <c:v>0</c:v>
                </c:pt>
                <c:pt idx="2">
                  <c:v>-3.7815126050420145E-2</c:v>
                </c:pt>
                <c:pt idx="3">
                  <c:v>-3.1512605042015585E-3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E-4228-BA7E-6E75D294FCAA}"/>
            </c:ext>
          </c:extLst>
        </c:ser>
        <c:ser>
          <c:idx val="2"/>
          <c:order val="2"/>
          <c:tx>
            <c:strRef>
              <c:f>LH!$AI$3:$AI$4</c:f>
              <c:strCache>
                <c:ptCount val="2"/>
                <c:pt idx="0">
                  <c:v>3</c:v>
                </c:pt>
                <c:pt idx="1">
                  <c:v> 4.0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LH!$AI$5:$AI$11</c:f>
              <c:numCache>
                <c:formatCode>0%</c:formatCode>
                <c:ptCount val="7"/>
                <c:pt idx="0">
                  <c:v>3.9702233250620278E-2</c:v>
                </c:pt>
                <c:pt idx="1">
                  <c:v>4.4665012406947868E-2</c:v>
                </c:pt>
                <c:pt idx="2">
                  <c:v>-9.9255583126550695E-3</c:v>
                </c:pt>
                <c:pt idx="3">
                  <c:v>1.2406947890818865E-2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FE-4228-BA7E-6E75D294FCAA}"/>
            </c:ext>
          </c:extLst>
        </c:ser>
        <c:ser>
          <c:idx val="3"/>
          <c:order val="3"/>
          <c:tx>
            <c:strRef>
              <c:f>LH!$AJ$3:$AJ$4</c:f>
              <c:strCache>
                <c:ptCount val="2"/>
                <c:pt idx="0">
                  <c:v>4</c:v>
                </c:pt>
                <c:pt idx="1">
                  <c:v> 3.3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LH!$AJ$5:$AJ$11</c:f>
              <c:numCache>
                <c:formatCode>0%</c:formatCode>
                <c:ptCount val="7"/>
                <c:pt idx="0">
                  <c:v>0</c:v>
                </c:pt>
                <c:pt idx="1">
                  <c:v>5.7401812688821829E-2</c:v>
                </c:pt>
                <c:pt idx="2">
                  <c:v>1.812688821752273E-2</c:v>
                </c:pt>
                <c:pt idx="3">
                  <c:v>1.812688821752273E-2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FE-4228-BA7E-6E75D294FCAA}"/>
            </c:ext>
          </c:extLst>
        </c:ser>
        <c:ser>
          <c:idx val="4"/>
          <c:order val="4"/>
          <c:tx>
            <c:strRef>
              <c:f>LH!$AK$3:$AK$4</c:f>
              <c:strCache>
                <c:ptCount val="2"/>
                <c:pt idx="0">
                  <c:v>5</c:v>
                </c:pt>
                <c:pt idx="1">
                  <c:v> 6.3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LH!$AK$5:$AK$11</c:f>
              <c:numCache>
                <c:formatCode>0%</c:formatCode>
                <c:ptCount val="7"/>
                <c:pt idx="0">
                  <c:v>-2.5600000000000067E-2</c:v>
                </c:pt>
                <c:pt idx="1">
                  <c:v>3.1999999999998696E-3</c:v>
                </c:pt>
                <c:pt idx="2">
                  <c:v>3.6800000000000166E-2</c:v>
                </c:pt>
                <c:pt idx="3">
                  <c:v>-4.3199999999999905E-2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FE-4228-BA7E-6E75D294FCAA}"/>
            </c:ext>
          </c:extLst>
        </c:ser>
        <c:ser>
          <c:idx val="5"/>
          <c:order val="5"/>
          <c:tx>
            <c:strRef>
              <c:f>LH!$AL$3:$AL$4</c:f>
              <c:strCache>
                <c:ptCount val="2"/>
                <c:pt idx="0">
                  <c:v>6</c:v>
                </c:pt>
                <c:pt idx="1">
                  <c:v> 5.2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LH!$AL$5:$AL$11</c:f>
              <c:numCache>
                <c:formatCode>0%</c:formatCode>
                <c:ptCount val="7"/>
                <c:pt idx="0">
                  <c:v>-3.3009708737864019E-2</c:v>
                </c:pt>
                <c:pt idx="1">
                  <c:v>1.5533980582524309E-2</c:v>
                </c:pt>
                <c:pt idx="2">
                  <c:v>-2.1359223300970953E-2</c:v>
                </c:pt>
                <c:pt idx="3">
                  <c:v>-7.7669902912621547E-3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FE-4228-BA7E-6E75D294FCAA}"/>
            </c:ext>
          </c:extLst>
        </c:ser>
        <c:ser>
          <c:idx val="6"/>
          <c:order val="6"/>
          <c:tx>
            <c:strRef>
              <c:f>LH!$AM$3:$AM$4</c:f>
              <c:strCache>
                <c:ptCount val="2"/>
                <c:pt idx="0">
                  <c:v>7</c:v>
                </c:pt>
                <c:pt idx="1">
                  <c:v> 3.1 </c:v>
                </c:pt>
              </c:strCache>
            </c:strRef>
          </c:tx>
          <c:spPr>
            <a:ln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LH!$AM$5:$AM$11</c:f>
              <c:numCache>
                <c:formatCode>0%</c:formatCode>
                <c:ptCount val="7"/>
                <c:pt idx="0">
                  <c:v>0</c:v>
                </c:pt>
                <c:pt idx="1">
                  <c:v>4.1533546325878579E-2</c:v>
                </c:pt>
                <c:pt idx="2">
                  <c:v>-2.8753993610223572E-2</c:v>
                </c:pt>
                <c:pt idx="3">
                  <c:v>2.2364217252396346E-2</c:v>
                </c:pt>
                <c:pt idx="4">
                  <c:v>0</c:v>
                </c:pt>
                <c:pt idx="5">
                  <c:v>5.7507987220447365E-2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FE-4228-BA7E-6E75D294FCAA}"/>
            </c:ext>
          </c:extLst>
        </c:ser>
        <c:ser>
          <c:idx val="7"/>
          <c:order val="7"/>
          <c:tx>
            <c:strRef>
              <c:f>LH!$AN$3:$AN$4</c:f>
              <c:strCache>
                <c:ptCount val="2"/>
                <c:pt idx="0">
                  <c:v>8</c:v>
                </c:pt>
                <c:pt idx="1">
                  <c:v> 4.9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LH!$AN$5:$AN$11</c:f>
              <c:numCache>
                <c:formatCode>0%</c:formatCode>
                <c:ptCount val="7"/>
                <c:pt idx="0">
                  <c:v>-6.109979633401319E-3</c:v>
                </c:pt>
                <c:pt idx="1">
                  <c:v>-2.0366598778003286E-3</c:v>
                </c:pt>
                <c:pt idx="2">
                  <c:v>-2.8513238289205822E-2</c:v>
                </c:pt>
                <c:pt idx="3">
                  <c:v>-8.1466395112016476E-3</c:v>
                </c:pt>
                <c:pt idx="4">
                  <c:v>1.0183299389002087E-2</c:v>
                </c:pt>
                <c:pt idx="5">
                  <c:v>-1.0183299389001976E-2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FE-4228-BA7E-6E75D294FCAA}"/>
            </c:ext>
          </c:extLst>
        </c:ser>
        <c:ser>
          <c:idx val="8"/>
          <c:order val="8"/>
          <c:tx>
            <c:strRef>
              <c:f>LH!$AO$3:$AO$4</c:f>
              <c:strCache>
                <c:ptCount val="2"/>
                <c:pt idx="0">
                  <c:v>9</c:v>
                </c:pt>
                <c:pt idx="1">
                  <c:v> 4.6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LH!$AO$5:$AO$11</c:f>
              <c:numCache>
                <c:formatCode>0%</c:formatCode>
                <c:ptCount val="7"/>
                <c:pt idx="0">
                  <c:v>1.2931034482758674E-2</c:v>
                </c:pt>
                <c:pt idx="1">
                  <c:v>1.7241379310344751E-2</c:v>
                </c:pt>
                <c:pt idx="2">
                  <c:v>8.4051724137931272E-2</c:v>
                </c:pt>
                <c:pt idx="3">
                  <c:v>6.4655172413793371E-2</c:v>
                </c:pt>
                <c:pt idx="4">
                  <c:v>-1.93965517241379E-2</c:v>
                </c:pt>
                <c:pt idx="5">
                  <c:v>6.4655172413793371E-2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FE-4228-BA7E-6E75D294FCAA}"/>
            </c:ext>
          </c:extLst>
        </c:ser>
        <c:ser>
          <c:idx val="9"/>
          <c:order val="9"/>
          <c:tx>
            <c:strRef>
              <c:f>LH!$AP$3:$AP$4</c:f>
              <c:strCache>
                <c:ptCount val="2"/>
                <c:pt idx="0">
                  <c:v>10</c:v>
                </c:pt>
                <c:pt idx="1">
                  <c:v> 1.5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LH!$AP$5:$AP$11</c:f>
              <c:numCache>
                <c:formatCode>0%</c:formatCode>
                <c:ptCount val="7"/>
                <c:pt idx="0">
                  <c:v>3.3557046979865834E-2</c:v>
                </c:pt>
                <c:pt idx="1">
                  <c:v>0.14093959731543615</c:v>
                </c:pt>
                <c:pt idx="2">
                  <c:v>4.6979865771812124E-2</c:v>
                </c:pt>
                <c:pt idx="3">
                  <c:v>6.0402684563758413E-2</c:v>
                </c:pt>
                <c:pt idx="4">
                  <c:v>4.0268456375838868E-2</c:v>
                </c:pt>
                <c:pt idx="5">
                  <c:v>8.0536912751677958E-2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FE-4228-BA7E-6E75D294FCAA}"/>
            </c:ext>
          </c:extLst>
        </c:ser>
        <c:ser>
          <c:idx val="10"/>
          <c:order val="10"/>
          <c:tx>
            <c:strRef>
              <c:f>LH!$AQ$3:$AQ$4</c:f>
              <c:strCache>
                <c:ptCount val="2"/>
                <c:pt idx="0">
                  <c:v>11</c:v>
                </c:pt>
                <c:pt idx="1">
                  <c:v> 2.6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LH!$AQ$5:$AQ$11</c:f>
              <c:numCache>
                <c:formatCode>0%</c:formatCode>
                <c:ptCount val="7"/>
                <c:pt idx="0">
                  <c:v>0.21400778210116744</c:v>
                </c:pt>
                <c:pt idx="1">
                  <c:v>9.7276264591439787E-2</c:v>
                </c:pt>
                <c:pt idx="2">
                  <c:v>5.836575875486405E-2</c:v>
                </c:pt>
                <c:pt idx="3">
                  <c:v>0.12451361867704303</c:v>
                </c:pt>
                <c:pt idx="4">
                  <c:v>0.15175097276264604</c:v>
                </c:pt>
                <c:pt idx="5">
                  <c:v>5.4474708171206254E-2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FE-4228-BA7E-6E75D294FCAA}"/>
            </c:ext>
          </c:extLst>
        </c:ser>
        <c:ser>
          <c:idx val="11"/>
          <c:order val="11"/>
          <c:tx>
            <c:strRef>
              <c:f>LH!$AR$3:$AR$4</c:f>
              <c:strCache>
                <c:ptCount val="2"/>
                <c:pt idx="0">
                  <c:v>12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LH!$AR$5:$AR$11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FE-4228-BA7E-6E75D294FCAA}"/>
            </c:ext>
          </c:extLst>
        </c:ser>
        <c:ser>
          <c:idx val="12"/>
          <c:order val="12"/>
          <c:tx>
            <c:strRef>
              <c:f>LH!$AS$3:$AS$4</c:f>
              <c:strCache>
                <c:ptCount val="2"/>
                <c:pt idx="0">
                  <c:v>13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LH!$AS$5:$AS$11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FE-4228-BA7E-6E75D294FCAA}"/>
            </c:ext>
          </c:extLst>
        </c:ser>
        <c:ser>
          <c:idx val="13"/>
          <c:order val="13"/>
          <c:tx>
            <c:strRef>
              <c:f>LH!$AT$3:$AT$4</c:f>
              <c:strCache>
                <c:ptCount val="2"/>
                <c:pt idx="0">
                  <c:v>14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LH!$AT$5:$AT$11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8FE-4228-BA7E-6E75D294FCAA}"/>
            </c:ext>
          </c:extLst>
        </c:ser>
        <c:ser>
          <c:idx val="14"/>
          <c:order val="14"/>
          <c:tx>
            <c:strRef>
              <c:f>LH!$AU$3:$AU$4</c:f>
              <c:strCache>
                <c:ptCount val="2"/>
                <c:pt idx="0">
                  <c:v>15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LH!$AU$5:$AU$11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8FE-4228-BA7E-6E75D294FCAA}"/>
            </c:ext>
          </c:extLst>
        </c:ser>
        <c:ser>
          <c:idx val="15"/>
          <c:order val="15"/>
          <c:tx>
            <c:strRef>
              <c:f>LH!$AV$3:$AV$4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8FE-4228-BA7E-6E75D294FCAA}"/>
            </c:ext>
          </c:extLst>
        </c:ser>
        <c:ser>
          <c:idx val="16"/>
          <c:order val="16"/>
          <c:tx>
            <c:strRef>
              <c:f>LH!$AW$3:$AW$4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8FE-4228-BA7E-6E75D294FCAA}"/>
            </c:ext>
          </c:extLst>
        </c:ser>
        <c:ser>
          <c:idx val="17"/>
          <c:order val="17"/>
          <c:tx>
            <c:strRef>
              <c:f>LH!$AX$3:$AX$4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8FE-4228-BA7E-6E75D294FCAA}"/>
            </c:ext>
          </c:extLst>
        </c:ser>
        <c:ser>
          <c:idx val="18"/>
          <c:order val="18"/>
          <c:tx>
            <c:strRef>
              <c:f>LH!$AY$3:$AY$4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8FE-4228-BA7E-6E75D294FCAA}"/>
            </c:ext>
          </c:extLst>
        </c:ser>
        <c:ser>
          <c:idx val="19"/>
          <c:order val="19"/>
          <c:tx>
            <c:strRef>
              <c:f>LH!$AZ$3:$AZ$4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8FE-4228-BA7E-6E75D294FCAA}"/>
            </c:ext>
          </c:extLst>
        </c:ser>
        <c:ser>
          <c:idx val="20"/>
          <c:order val="20"/>
          <c:tx>
            <c:strRef>
              <c:f>LH!$BA$3:$BA$4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LH!$BA$5:$BA$11</c:f>
              <c:numCache>
                <c:formatCode>0%</c:formatCode>
                <c:ptCount val="7"/>
                <c:pt idx="0">
                  <c:v>0.32700000000000001</c:v>
                </c:pt>
                <c:pt idx="1">
                  <c:v>0.32700000000000001</c:v>
                </c:pt>
                <c:pt idx="2">
                  <c:v>0.32700000000000001</c:v>
                </c:pt>
                <c:pt idx="3">
                  <c:v>0.32700000000000001</c:v>
                </c:pt>
                <c:pt idx="4">
                  <c:v>0.32700000000000001</c:v>
                </c:pt>
                <c:pt idx="5">
                  <c:v>0.32700000000000001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8FE-4228-BA7E-6E75D294FCAA}"/>
            </c:ext>
          </c:extLst>
        </c:ser>
        <c:ser>
          <c:idx val="21"/>
          <c:order val="21"/>
          <c:tx>
            <c:strRef>
              <c:f>LH!$BB$3:$BB$4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LH!$BB$5:$BB$11</c:f>
              <c:numCache>
                <c:formatCode>0%</c:formatCode>
                <c:ptCount val="7"/>
                <c:pt idx="0">
                  <c:v>0.13600000000000001</c:v>
                </c:pt>
                <c:pt idx="1">
                  <c:v>0.13600000000000001</c:v>
                </c:pt>
                <c:pt idx="2">
                  <c:v>0.13600000000000001</c:v>
                </c:pt>
                <c:pt idx="3">
                  <c:v>0.13600000000000001</c:v>
                </c:pt>
                <c:pt idx="4">
                  <c:v>0.13600000000000001</c:v>
                </c:pt>
                <c:pt idx="5">
                  <c:v>0.13600000000000001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8FE-4228-BA7E-6E75D294FCAA}"/>
            </c:ext>
          </c:extLst>
        </c:ser>
        <c:ser>
          <c:idx val="22"/>
          <c:order val="22"/>
          <c:tx>
            <c:strRef>
              <c:f>LH!$BC$3:$BC$4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LH!$BC$5:$BC$11</c:f>
              <c:numCache>
                <c:formatCode>0%</c:formatCode>
                <c:ptCount val="7"/>
                <c:pt idx="0">
                  <c:v>-0.13600000000000001</c:v>
                </c:pt>
                <c:pt idx="1">
                  <c:v>-0.13600000000000001</c:v>
                </c:pt>
                <c:pt idx="2">
                  <c:v>-0.13600000000000001</c:v>
                </c:pt>
                <c:pt idx="3">
                  <c:v>-0.13600000000000001</c:v>
                </c:pt>
                <c:pt idx="4">
                  <c:v>-0.13600000000000001</c:v>
                </c:pt>
                <c:pt idx="5">
                  <c:v>-0.13600000000000001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8FE-4228-BA7E-6E75D294FCAA}"/>
            </c:ext>
          </c:extLst>
        </c:ser>
        <c:ser>
          <c:idx val="23"/>
          <c:order val="23"/>
          <c:tx>
            <c:strRef>
              <c:f>LH!$BD$3:$BD$4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LH!$BD$5:$BD$11</c:f>
              <c:numCache>
                <c:formatCode>0%</c:formatCode>
                <c:ptCount val="7"/>
                <c:pt idx="0">
                  <c:v>-0.32700000000000001</c:v>
                </c:pt>
                <c:pt idx="1">
                  <c:v>-0.32700000000000001</c:v>
                </c:pt>
                <c:pt idx="2">
                  <c:v>-0.32700000000000001</c:v>
                </c:pt>
                <c:pt idx="3">
                  <c:v>-0.32700000000000001</c:v>
                </c:pt>
                <c:pt idx="4">
                  <c:v>-0.32700000000000001</c:v>
                </c:pt>
                <c:pt idx="5">
                  <c:v>-0.32700000000000001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8FE-4228-BA7E-6E75D294FCAA}"/>
            </c:ext>
          </c:extLst>
        </c:ser>
        <c:ser>
          <c:idx val="24"/>
          <c:order val="24"/>
          <c:tx>
            <c:strRef>
              <c:f>LH!$BE$3:$BE$4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LH!$BF$5:$BF$11</c:f>
                <c:numCache>
                  <c:formatCode>General</c:formatCode>
                  <c:ptCount val="7"/>
                  <c:pt idx="0">
                    <c:v>4.5202569670486858E-2</c:v>
                  </c:pt>
                  <c:pt idx="1">
                    <c:v>3.1660302194370799E-2</c:v>
                  </c:pt>
                  <c:pt idx="2">
                    <c:v>3.0717166117985233E-2</c:v>
                  </c:pt>
                  <c:pt idx="3">
                    <c:v>3.0839375530157989E-2</c:v>
                  </c:pt>
                  <c:pt idx="4">
                    <c:v>0.11898869662702065</c:v>
                  </c:pt>
                  <c:pt idx="5">
                    <c:v>4.3208699764886206E-2</c:v>
                  </c:pt>
                  <c:pt idx="6">
                    <c:v>0</c:v>
                  </c:pt>
                </c:numCache>
              </c:numRef>
            </c:plus>
            <c:minus>
              <c:numRef>
                <c:f>LH!$BF$5:$BF$11</c:f>
                <c:numCache>
                  <c:formatCode>General</c:formatCode>
                  <c:ptCount val="7"/>
                  <c:pt idx="0">
                    <c:v>4.5202569670486858E-2</c:v>
                  </c:pt>
                  <c:pt idx="1">
                    <c:v>3.1660302194370799E-2</c:v>
                  </c:pt>
                  <c:pt idx="2">
                    <c:v>3.0717166117985233E-2</c:v>
                  </c:pt>
                  <c:pt idx="3">
                    <c:v>3.0839375530157989E-2</c:v>
                  </c:pt>
                  <c:pt idx="4">
                    <c:v>0.11898869662702065</c:v>
                  </c:pt>
                  <c:pt idx="5">
                    <c:v>4.3208699764886206E-2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LH!$AF$5:$AF$11</c:f>
              <c:strCache>
                <c:ptCount val="5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 </c:v>
                </c:pt>
              </c:strCache>
            </c:strRef>
          </c:cat>
          <c:val>
            <c:numRef>
              <c:f>LH!$BE$5:$BE$11</c:f>
              <c:numCache>
                <c:formatCode>0%</c:formatCode>
                <c:ptCount val="7"/>
                <c:pt idx="0">
                  <c:v>3.046832827795691E-2</c:v>
                </c:pt>
                <c:pt idx="1">
                  <c:v>3.6713651948984634E-2</c:v>
                </c:pt>
                <c:pt idx="2">
                  <c:v>1.1795709731865478E-2</c:v>
                </c:pt>
                <c:pt idx="3">
                  <c:v>2.1836785337151589E-2</c:v>
                </c:pt>
                <c:pt idx="4">
                  <c:v>4.5701544200837274E-2</c:v>
                </c:pt>
                <c:pt idx="5">
                  <c:v>4.9398296233624593E-2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8FE-4228-BA7E-6E75D294F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5715192" y="4076701"/>
          <a:ext cx="66508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Z68"/>
  <sheetViews>
    <sheetView zoomScale="90" zoomScaleNormal="90" workbookViewId="0">
      <selection activeCell="AA7" sqref="AA7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11" customWidth="1"/>
    <col min="30" max="30" width="5.7109375" customWidth="1"/>
    <col min="31" max="31" width="5.42578125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97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9">
        <v>124</v>
      </c>
      <c r="H3" s="148">
        <v>125</v>
      </c>
      <c r="I3" s="148">
        <v>126</v>
      </c>
      <c r="J3" s="149">
        <v>31</v>
      </c>
      <c r="K3" s="149">
        <v>32</v>
      </c>
      <c r="L3" s="148">
        <v>33</v>
      </c>
      <c r="M3" s="149">
        <v>34</v>
      </c>
      <c r="N3" s="148">
        <v>35</v>
      </c>
      <c r="O3" s="148">
        <v>36</v>
      </c>
      <c r="P3" s="153"/>
      <c r="Q3" s="153"/>
      <c r="R3" s="148"/>
      <c r="S3" s="148"/>
      <c r="T3" s="153"/>
      <c r="U3" s="148"/>
      <c r="V3" s="148"/>
      <c r="W3" s="1"/>
      <c r="X3" s="166">
        <v>0.1</v>
      </c>
      <c r="Y3" s="167"/>
      <c r="Z3" s="156">
        <v>0.16600000000000001</v>
      </c>
      <c r="AA3" s="168">
        <f>X3*AD3</f>
        <v>6.3966666666666683</v>
      </c>
      <c r="AB3" s="168"/>
      <c r="AC3" s="157">
        <f>Z3*AD3</f>
        <v>10.618466666666668</v>
      </c>
      <c r="AD3" s="9">
        <f>AVERAGE(D4:W4)</f>
        <v>63.966666666666676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44.4</v>
      </c>
      <c r="E4" s="150">
        <v>87.6</v>
      </c>
      <c r="F4" s="150">
        <v>49.3</v>
      </c>
      <c r="G4" s="150">
        <v>41</v>
      </c>
      <c r="H4" s="150">
        <v>95.1</v>
      </c>
      <c r="I4" s="150">
        <v>77.7</v>
      </c>
      <c r="J4" s="150">
        <v>46</v>
      </c>
      <c r="K4" s="150">
        <v>99.9</v>
      </c>
      <c r="L4" s="150">
        <v>57.7</v>
      </c>
      <c r="M4" s="150">
        <v>52</v>
      </c>
      <c r="N4" s="150">
        <v>48.2</v>
      </c>
      <c r="O4" s="150">
        <v>68.7</v>
      </c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44.4</v>
      </c>
      <c r="AH4" s="32">
        <f t="shared" ref="AH4:AZ4" si="1">E4*$AD4</f>
        <v>87.6</v>
      </c>
      <c r="AI4" s="32">
        <f t="shared" si="1"/>
        <v>49.3</v>
      </c>
      <c r="AJ4" s="32">
        <f t="shared" si="1"/>
        <v>41</v>
      </c>
      <c r="AK4" s="32">
        <f t="shared" si="1"/>
        <v>95.1</v>
      </c>
      <c r="AL4" s="32">
        <f t="shared" si="1"/>
        <v>77.7</v>
      </c>
      <c r="AM4" s="32">
        <f t="shared" si="1"/>
        <v>46</v>
      </c>
      <c r="AN4" s="32">
        <f t="shared" si="1"/>
        <v>99.9</v>
      </c>
      <c r="AO4" s="32">
        <f t="shared" si="1"/>
        <v>57.7</v>
      </c>
      <c r="AP4" s="32">
        <f t="shared" si="1"/>
        <v>52</v>
      </c>
      <c r="AQ4" s="32">
        <f t="shared" si="1"/>
        <v>48.2</v>
      </c>
      <c r="AR4" s="32">
        <f t="shared" si="1"/>
        <v>68.7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44.4</v>
      </c>
      <c r="BI4" s="31">
        <f t="shared" ref="BI4:CA4" si="2">AH4</f>
        <v>87.6</v>
      </c>
      <c r="BJ4" s="31">
        <f t="shared" si="2"/>
        <v>49.3</v>
      </c>
      <c r="BK4" s="31">
        <f t="shared" si="2"/>
        <v>41</v>
      </c>
      <c r="BL4" s="31">
        <f t="shared" si="2"/>
        <v>95.1</v>
      </c>
      <c r="BM4" s="31">
        <f t="shared" si="2"/>
        <v>77.7</v>
      </c>
      <c r="BN4" s="31">
        <f t="shared" si="2"/>
        <v>46</v>
      </c>
      <c r="BO4" s="31">
        <f t="shared" si="2"/>
        <v>99.9</v>
      </c>
      <c r="BP4" s="31">
        <f t="shared" si="2"/>
        <v>57.7</v>
      </c>
      <c r="BQ4" s="31">
        <f t="shared" si="2"/>
        <v>52</v>
      </c>
      <c r="BR4" s="31">
        <f t="shared" si="2"/>
        <v>48.2</v>
      </c>
      <c r="BS4" s="31">
        <f t="shared" si="2"/>
        <v>68.7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48.8</v>
      </c>
      <c r="E5" s="150">
        <v>80.7</v>
      </c>
      <c r="F5" s="150">
        <v>50.1</v>
      </c>
      <c r="G5" s="150">
        <v>40.5</v>
      </c>
      <c r="H5" s="150">
        <v>91.2</v>
      </c>
      <c r="I5" s="150"/>
      <c r="J5" s="150">
        <v>45.7</v>
      </c>
      <c r="K5" s="150">
        <v>99.1</v>
      </c>
      <c r="L5" s="150">
        <v>60.5</v>
      </c>
      <c r="M5" s="150">
        <v>59.9</v>
      </c>
      <c r="N5" s="150">
        <v>50.4</v>
      </c>
      <c r="O5" s="150">
        <v>76.3</v>
      </c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2.9594893346751673E-2</v>
      </c>
      <c r="Y5" s="19">
        <f t="shared" ref="Y5:Y14" si="4">IF(AE5&lt;2,"",STDEV(AG5:AZ5)/SQRT(COUNT(AG5:AZ5))*TINV(0.1,COUNT(AG5:AZ5)-1))</f>
        <v>3.7997999267265291E-2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1.2090909090909088</v>
      </c>
      <c r="AB5" s="20">
        <f t="shared" ref="AB5:AB14" si="7">IF(AE5&lt;2,"",STDEV(BH5:CA5)/SQRT(COUNT(BH5:CA5))*TINV(0.1,COUNT(BH5:CA5)-1))</f>
        <v>2.447396644110853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11</v>
      </c>
      <c r="AF5" s="53" t="str">
        <f t="shared" ref="AF5:AF14" si="10">IF(A5="","",A5)</f>
        <v>Tid 1</v>
      </c>
      <c r="AG5" s="86">
        <f t="shared" ref="AG5:AV14" si="11">IF(D5*D$4=0,"",D5*$AD5/AG$4-1)</f>
        <v>9.9099099099098975E-2</v>
      </c>
      <c r="AH5" s="5">
        <f t="shared" si="11"/>
        <v>-7.8767123287671104E-2</v>
      </c>
      <c r="AI5" s="5">
        <f t="shared" si="11"/>
        <v>1.6227180527383478E-2</v>
      </c>
      <c r="AJ5" s="5">
        <f t="shared" si="11"/>
        <v>-1.2195121951219523E-2</v>
      </c>
      <c r="AK5" s="5">
        <f t="shared" si="11"/>
        <v>-4.1009463722397443E-2</v>
      </c>
      <c r="AL5" s="5" t="str">
        <f t="shared" si="11"/>
        <v/>
      </c>
      <c r="AM5" s="5">
        <f t="shared" si="11"/>
        <v>-6.521739130434745E-3</v>
      </c>
      <c r="AN5" s="5">
        <f t="shared" si="11"/>
        <v>-8.0080080080081606E-3</v>
      </c>
      <c r="AO5" s="5">
        <f t="shared" si="11"/>
        <v>4.8526863084922045E-2</v>
      </c>
      <c r="AP5" s="5">
        <f t="shared" si="11"/>
        <v>0.15192307692307683</v>
      </c>
      <c r="AQ5" s="5">
        <f t="shared" si="11"/>
        <v>4.5643153526970792E-2</v>
      </c>
      <c r="AR5" s="5">
        <f t="shared" si="11"/>
        <v>0.11062590975254727</v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0.16600000000000001</v>
      </c>
      <c r="BB5" s="3">
        <f t="shared" ref="BB5:BB14" si="14">IF(AE5=0,"",X$3)</f>
        <v>0.1</v>
      </c>
      <c r="BC5" s="3">
        <f t="shared" ref="BC5:BC14" si="15">IF(AE5=0,"",-BB5)</f>
        <v>-0.1</v>
      </c>
      <c r="BD5" s="3">
        <f t="shared" ref="BD5:BD14" si="16">IF(AE5=0,"",-BA5)</f>
        <v>-0.16600000000000001</v>
      </c>
      <c r="BE5" s="56">
        <f t="shared" ref="BE5:BE14" si="17">IF(AE5=0,"",AVERAGE(AG5:AZ5))</f>
        <v>2.9594893346751673E-2</v>
      </c>
      <c r="BF5" s="56">
        <f t="shared" ref="BF5:BF14" si="18">IF(AE5&lt;2,"",STDEV(AG5:AZ5)/SQRT(AE5)*TINV(0.05,AE5-1))</f>
        <v>4.6712625942452776E-2</v>
      </c>
      <c r="BG5" s="58">
        <f t="shared" ref="BG5:BG14" si="19">IF(CG5="","",-CG5)</f>
        <v>-3.008693251585306</v>
      </c>
      <c r="BH5" s="92">
        <f t="shared" ref="BH5:BW14" si="20">IF(D5*D$4=0,"",D5*$AD5-AG$4)</f>
        <v>4.3999999999999986</v>
      </c>
      <c r="BI5" s="4">
        <f t="shared" si="20"/>
        <v>-6.8999999999999915</v>
      </c>
      <c r="BJ5" s="4">
        <f t="shared" si="20"/>
        <v>0.80000000000000426</v>
      </c>
      <c r="BK5" s="4">
        <f t="shared" si="20"/>
        <v>-0.5</v>
      </c>
      <c r="BL5" s="4">
        <f t="shared" si="20"/>
        <v>-3.8999999999999915</v>
      </c>
      <c r="BM5" s="4" t="str">
        <f t="shared" si="20"/>
        <v/>
      </c>
      <c r="BN5" s="4">
        <f t="shared" si="20"/>
        <v>-0.29999999999999716</v>
      </c>
      <c r="BO5" s="4">
        <f t="shared" si="20"/>
        <v>-0.80000000000001137</v>
      </c>
      <c r="BP5" s="4">
        <f t="shared" si="20"/>
        <v>2.7999999999999972</v>
      </c>
      <c r="BQ5" s="4">
        <f t="shared" si="20"/>
        <v>7.8999999999999986</v>
      </c>
      <c r="BR5" s="4">
        <f t="shared" si="20"/>
        <v>2.1999999999999957</v>
      </c>
      <c r="BS5" s="4">
        <f t="shared" si="20"/>
        <v>7.5999999999999943</v>
      </c>
      <c r="BT5" s="4" t="str">
        <f t="shared" si="20"/>
        <v/>
      </c>
      <c r="BU5" s="4" t="str">
        <f t="shared" si="20"/>
        <v/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10.618466666666668</v>
      </c>
      <c r="CC5" s="93">
        <f t="shared" ref="CC5:CC14" si="23">IF(AE5=0,"",AA$3)</f>
        <v>6.3966666666666683</v>
      </c>
      <c r="CD5" s="93">
        <f t="shared" ref="CD5:CD14" si="24">IF(AE5=0,"",-CC5)</f>
        <v>-6.3966666666666683</v>
      </c>
      <c r="CE5" s="93">
        <f t="shared" ref="CE5:CE14" si="25">IF(AE5=0,"",-CB5)</f>
        <v>-10.618466666666668</v>
      </c>
      <c r="CF5" s="59">
        <f t="shared" ref="CF5:CF14" si="26">IF(AE5=0,"",AVERAGE(BH5:CA5))</f>
        <v>1.2090909090909088</v>
      </c>
      <c r="CG5" s="58">
        <f t="shared" ref="CG5:CG14" si="27">IF(AE5&lt;2,"",STDEV(BH5:CA5)/SQRT(AE5)*TINV(0.05,AE5-1))</f>
        <v>3.008693251585306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48.3</v>
      </c>
      <c r="E6" s="150">
        <v>86</v>
      </c>
      <c r="F6" s="150">
        <v>55.8</v>
      </c>
      <c r="G6" s="150">
        <v>39.700000000000003</v>
      </c>
      <c r="H6" s="150"/>
      <c r="I6" s="150">
        <v>75.5</v>
      </c>
      <c r="J6" s="150">
        <v>44.1</v>
      </c>
      <c r="K6" s="150">
        <v>104.5</v>
      </c>
      <c r="L6" s="150">
        <v>60.6</v>
      </c>
      <c r="M6" s="150">
        <v>55.1</v>
      </c>
      <c r="N6" s="150">
        <v>48</v>
      </c>
      <c r="O6" s="150">
        <v>79.099999999999994</v>
      </c>
      <c r="P6" s="154"/>
      <c r="Q6" s="150"/>
      <c r="R6" s="150"/>
      <c r="S6" s="150"/>
      <c r="T6" s="150"/>
      <c r="U6" s="150"/>
      <c r="V6" s="150"/>
      <c r="W6" s="150"/>
      <c r="X6" s="16">
        <f t="shared" si="3"/>
        <v>3.6658908045893134E-2</v>
      </c>
      <c r="Y6" s="19">
        <f t="shared" si="4"/>
        <v>3.6779665561725197E-2</v>
      </c>
      <c r="Z6" s="17">
        <f t="shared" si="5"/>
        <v>0</v>
      </c>
      <c r="AA6" s="18">
        <f t="shared" si="6"/>
        <v>2.1999999999999988</v>
      </c>
      <c r="AB6" s="20">
        <f t="shared" si="7"/>
        <v>2.2150887881977415</v>
      </c>
      <c r="AC6" s="17">
        <f t="shared" si="8"/>
        <v>0</v>
      </c>
      <c r="AD6" s="96">
        <f t="shared" si="0"/>
        <v>1</v>
      </c>
      <c r="AE6" s="97">
        <f t="shared" si="9"/>
        <v>11</v>
      </c>
      <c r="AF6" s="53" t="str">
        <f t="shared" si="10"/>
        <v>Tid 2</v>
      </c>
      <c r="AG6" s="86">
        <f t="shared" si="11"/>
        <v>8.7837837837837718E-2</v>
      </c>
      <c r="AH6" s="5">
        <f t="shared" si="11"/>
        <v>-1.826484018264829E-2</v>
      </c>
      <c r="AI6" s="5">
        <f t="shared" si="11"/>
        <v>0.13184584178498993</v>
      </c>
      <c r="AJ6" s="5">
        <f t="shared" si="11"/>
        <v>-3.1707317073170649E-2</v>
      </c>
      <c r="AK6" s="5" t="str">
        <f t="shared" si="11"/>
        <v/>
      </c>
      <c r="AL6" s="5">
        <f t="shared" si="11"/>
        <v>-2.8314028314028294E-2</v>
      </c>
      <c r="AM6" s="5">
        <f t="shared" si="11"/>
        <v>-4.130434782608694E-2</v>
      </c>
      <c r="AN6" s="5">
        <f t="shared" si="11"/>
        <v>4.6046046046045896E-2</v>
      </c>
      <c r="AO6" s="5">
        <f t="shared" si="11"/>
        <v>5.0259965337954959E-2</v>
      </c>
      <c r="AP6" s="5">
        <f t="shared" si="11"/>
        <v>5.9615384615384626E-2</v>
      </c>
      <c r="AQ6" s="5">
        <f t="shared" si="11"/>
        <v>-4.1493775933610921E-3</v>
      </c>
      <c r="AR6" s="5">
        <f t="shared" si="11"/>
        <v>0.1513828238719066</v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0.16600000000000001</v>
      </c>
      <c r="BB6" s="3">
        <f t="shared" si="14"/>
        <v>0.1</v>
      </c>
      <c r="BC6" s="3">
        <f t="shared" si="15"/>
        <v>-0.1</v>
      </c>
      <c r="BD6" s="3">
        <f t="shared" si="16"/>
        <v>-0.16600000000000001</v>
      </c>
      <c r="BE6" s="56">
        <f t="shared" si="17"/>
        <v>3.6658908045893134E-2</v>
      </c>
      <c r="BF6" s="56">
        <f t="shared" si="18"/>
        <v>4.5214874277695903E-2</v>
      </c>
      <c r="BG6" s="58">
        <f t="shared" si="19"/>
        <v>-2.7231069000399239</v>
      </c>
      <c r="BH6" s="92">
        <f t="shared" si="20"/>
        <v>3.8999999999999986</v>
      </c>
      <c r="BI6" s="4">
        <f t="shared" si="20"/>
        <v>-1.5999999999999943</v>
      </c>
      <c r="BJ6" s="4">
        <f t="shared" si="20"/>
        <v>6.5</v>
      </c>
      <c r="BK6" s="4">
        <f t="shared" si="20"/>
        <v>-1.2999999999999972</v>
      </c>
      <c r="BL6" s="4" t="str">
        <f t="shared" si="20"/>
        <v/>
      </c>
      <c r="BM6" s="4">
        <f t="shared" si="20"/>
        <v>-2.2000000000000028</v>
      </c>
      <c r="BN6" s="4">
        <f t="shared" si="20"/>
        <v>-1.8999999999999986</v>
      </c>
      <c r="BO6" s="4">
        <f t="shared" si="20"/>
        <v>4.5999999999999943</v>
      </c>
      <c r="BP6" s="4">
        <f t="shared" si="20"/>
        <v>2.8999999999999986</v>
      </c>
      <c r="BQ6" s="4">
        <f t="shared" si="20"/>
        <v>3.1000000000000014</v>
      </c>
      <c r="BR6" s="4">
        <f t="shared" si="20"/>
        <v>-0.20000000000000284</v>
      </c>
      <c r="BS6" s="4">
        <f t="shared" si="20"/>
        <v>10.399999999999991</v>
      </c>
      <c r="BT6" s="4" t="str">
        <f t="shared" si="20"/>
        <v/>
      </c>
      <c r="BU6" s="4" t="str">
        <f t="shared" si="20"/>
        <v/>
      </c>
      <c r="BV6" s="4" t="str">
        <f t="shared" si="20"/>
        <v/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10.618466666666668</v>
      </c>
      <c r="CC6" s="93">
        <f t="shared" si="23"/>
        <v>6.3966666666666683</v>
      </c>
      <c r="CD6" s="93">
        <f t="shared" si="24"/>
        <v>-6.3966666666666683</v>
      </c>
      <c r="CE6" s="93">
        <f t="shared" si="25"/>
        <v>-10.618466666666668</v>
      </c>
      <c r="CF6" s="59">
        <f t="shared" si="26"/>
        <v>2.1999999999999988</v>
      </c>
      <c r="CG6" s="58">
        <f t="shared" si="27"/>
        <v>2.7231069000399239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46.2</v>
      </c>
      <c r="E7" s="150"/>
      <c r="F7" s="150">
        <v>47.4</v>
      </c>
      <c r="G7" s="150">
        <v>44.3</v>
      </c>
      <c r="H7" s="150"/>
      <c r="I7" s="155">
        <v>74.400000000000006</v>
      </c>
      <c r="J7" s="155">
        <v>44.2</v>
      </c>
      <c r="K7" s="150">
        <v>101.9</v>
      </c>
      <c r="L7" s="150">
        <v>55.4</v>
      </c>
      <c r="M7" s="150">
        <v>54.3</v>
      </c>
      <c r="N7" s="150">
        <v>45.8</v>
      </c>
      <c r="O7" s="150">
        <v>67.8</v>
      </c>
      <c r="P7" s="150"/>
      <c r="Q7" s="150"/>
      <c r="R7" s="150"/>
      <c r="S7" s="150"/>
      <c r="T7" s="150"/>
      <c r="U7" s="150"/>
      <c r="V7" s="150"/>
      <c r="W7" s="150"/>
      <c r="X7" s="16">
        <f t="shared" si="3"/>
        <v>-3.7616215958120479E-3</v>
      </c>
      <c r="Y7" s="19">
        <f t="shared" si="4"/>
        <v>2.6911757815804391E-2</v>
      </c>
      <c r="Z7" s="17">
        <f t="shared" si="5"/>
        <v>0</v>
      </c>
      <c r="AA7" s="18">
        <f t="shared" si="6"/>
        <v>-0.32000000000000101</v>
      </c>
      <c r="AB7" s="20">
        <f t="shared" si="7"/>
        <v>1.3933266189201263</v>
      </c>
      <c r="AC7" s="17">
        <f t="shared" si="8"/>
        <v>0</v>
      </c>
      <c r="AD7" s="96">
        <f t="shared" si="0"/>
        <v>1</v>
      </c>
      <c r="AE7" s="97">
        <f t="shared" si="9"/>
        <v>10</v>
      </c>
      <c r="AF7" s="53" t="str">
        <f t="shared" si="10"/>
        <v>Tid 3</v>
      </c>
      <c r="AG7" s="86">
        <f t="shared" si="11"/>
        <v>4.0540540540540571E-2</v>
      </c>
      <c r="AH7" s="5" t="str">
        <f t="shared" si="11"/>
        <v/>
      </c>
      <c r="AI7" s="5">
        <f t="shared" si="11"/>
        <v>-3.8539553752535483E-2</v>
      </c>
      <c r="AJ7" s="5">
        <f t="shared" si="11"/>
        <v>8.048780487804863E-2</v>
      </c>
      <c r="AK7" s="5" t="str">
        <f t="shared" si="11"/>
        <v/>
      </c>
      <c r="AL7" s="5">
        <f t="shared" si="11"/>
        <v>-4.2471042471042386E-2</v>
      </c>
      <c r="AM7" s="5">
        <f t="shared" si="11"/>
        <v>-3.9130434782608581E-2</v>
      </c>
      <c r="AN7" s="5">
        <f t="shared" si="11"/>
        <v>2.0020020020020013E-2</v>
      </c>
      <c r="AO7" s="5">
        <f t="shared" si="11"/>
        <v>-3.9861351819757473E-2</v>
      </c>
      <c r="AP7" s="5">
        <f t="shared" si="11"/>
        <v>4.4230769230769074E-2</v>
      </c>
      <c r="AQ7" s="5">
        <f t="shared" si="11"/>
        <v>-4.9792531120332106E-2</v>
      </c>
      <c r="AR7" s="5">
        <f t="shared" si="11"/>
        <v>-1.3100436681222738E-2</v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0.16600000000000001</v>
      </c>
      <c r="BB7" s="3">
        <f t="shared" si="14"/>
        <v>0.1</v>
      </c>
      <c r="BC7" s="3">
        <f t="shared" si="15"/>
        <v>-0.1</v>
      </c>
      <c r="BD7" s="3">
        <f t="shared" si="16"/>
        <v>-0.16600000000000001</v>
      </c>
      <c r="BE7" s="56">
        <f t="shared" si="17"/>
        <v>-3.7616215958120479E-3</v>
      </c>
      <c r="BF7" s="56">
        <f t="shared" si="18"/>
        <v>3.3210515632715258E-2</v>
      </c>
      <c r="BG7" s="58">
        <f t="shared" si="19"/>
        <v>-1.719437867115112</v>
      </c>
      <c r="BH7" s="92">
        <f t="shared" si="20"/>
        <v>1.8000000000000043</v>
      </c>
      <c r="BI7" s="4" t="str">
        <f t="shared" si="20"/>
        <v/>
      </c>
      <c r="BJ7" s="4">
        <f t="shared" si="20"/>
        <v>-1.8999999999999986</v>
      </c>
      <c r="BK7" s="4">
        <f t="shared" si="20"/>
        <v>3.2999999999999972</v>
      </c>
      <c r="BL7" s="4" t="str">
        <f t="shared" si="20"/>
        <v/>
      </c>
      <c r="BM7" s="4">
        <f t="shared" si="20"/>
        <v>-3.2999999999999972</v>
      </c>
      <c r="BN7" s="4">
        <f t="shared" si="20"/>
        <v>-1.7999999999999972</v>
      </c>
      <c r="BO7" s="4">
        <f t="shared" si="20"/>
        <v>2</v>
      </c>
      <c r="BP7" s="4">
        <f t="shared" si="20"/>
        <v>-2.3000000000000043</v>
      </c>
      <c r="BQ7" s="4">
        <f t="shared" si="20"/>
        <v>2.2999999999999972</v>
      </c>
      <c r="BR7" s="4">
        <f t="shared" si="20"/>
        <v>-2.4000000000000057</v>
      </c>
      <c r="BS7" s="4">
        <f t="shared" si="20"/>
        <v>-0.90000000000000568</v>
      </c>
      <c r="BT7" s="4" t="str">
        <f t="shared" si="20"/>
        <v/>
      </c>
      <c r="BU7" s="4" t="str">
        <f t="shared" si="20"/>
        <v/>
      </c>
      <c r="BV7" s="4" t="str">
        <f t="shared" si="20"/>
        <v/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10.618466666666668</v>
      </c>
      <c r="CC7" s="93">
        <f t="shared" si="23"/>
        <v>6.3966666666666683</v>
      </c>
      <c r="CD7" s="93">
        <f t="shared" si="24"/>
        <v>-6.3966666666666683</v>
      </c>
      <c r="CE7" s="93">
        <f t="shared" si="25"/>
        <v>-10.618466666666668</v>
      </c>
      <c r="CF7" s="59">
        <f t="shared" si="26"/>
        <v>-0.32000000000000101</v>
      </c>
      <c r="CG7" s="58">
        <f t="shared" si="27"/>
        <v>1.719437867115112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47.5</v>
      </c>
      <c r="E8" s="150">
        <v>84.1</v>
      </c>
      <c r="F8" s="150">
        <v>47.7</v>
      </c>
      <c r="G8" s="150">
        <v>36</v>
      </c>
      <c r="H8" s="150"/>
      <c r="I8" s="150">
        <v>67.900000000000006</v>
      </c>
      <c r="J8" s="150">
        <v>44</v>
      </c>
      <c r="K8" s="150">
        <v>100.2</v>
      </c>
      <c r="L8" s="150">
        <v>59.7</v>
      </c>
      <c r="M8" s="150">
        <v>55.8</v>
      </c>
      <c r="N8" s="150">
        <v>46.5</v>
      </c>
      <c r="O8" s="150">
        <v>75.7</v>
      </c>
      <c r="P8" s="150"/>
      <c r="Q8" s="150"/>
      <c r="R8" s="150"/>
      <c r="S8" s="150"/>
      <c r="T8" s="150"/>
      <c r="U8" s="150"/>
      <c r="V8" s="150"/>
      <c r="W8" s="150"/>
      <c r="X8" s="16">
        <f t="shared" si="3"/>
        <v>-1.0616358067905608E-2</v>
      </c>
      <c r="Y8" s="19">
        <f t="shared" si="4"/>
        <v>4.1305762822630085E-2</v>
      </c>
      <c r="Z8" s="17">
        <f t="shared" si="5"/>
        <v>0</v>
      </c>
      <c r="AA8" s="18">
        <f t="shared" si="6"/>
        <v>-0.67272727272727262</v>
      </c>
      <c r="AB8" s="20">
        <f t="shared" si="7"/>
        <v>2.5333337098292015</v>
      </c>
      <c r="AC8" s="17">
        <f t="shared" si="8"/>
        <v>0</v>
      </c>
      <c r="AD8" s="96">
        <f t="shared" si="0"/>
        <v>1</v>
      </c>
      <c r="AE8" s="97">
        <f t="shared" si="9"/>
        <v>11</v>
      </c>
      <c r="AF8" s="53" t="str">
        <f t="shared" si="10"/>
        <v>Tid 4</v>
      </c>
      <c r="AG8" s="86">
        <f t="shared" si="11"/>
        <v>6.9819819819819884E-2</v>
      </c>
      <c r="AH8" s="5">
        <f t="shared" si="11"/>
        <v>-3.9954337899543391E-2</v>
      </c>
      <c r="AI8" s="5">
        <f t="shared" si="11"/>
        <v>-3.2454361054766623E-2</v>
      </c>
      <c r="AJ8" s="5">
        <f t="shared" si="11"/>
        <v>-0.12195121951219512</v>
      </c>
      <c r="AK8" s="5" t="str">
        <f t="shared" si="11"/>
        <v/>
      </c>
      <c r="AL8" s="5">
        <f t="shared" si="11"/>
        <v>-0.12612612612612606</v>
      </c>
      <c r="AM8" s="5">
        <f t="shared" si="11"/>
        <v>-4.3478260869565188E-2</v>
      </c>
      <c r="AN8" s="5">
        <f t="shared" si="11"/>
        <v>3.0030030030030463E-3</v>
      </c>
      <c r="AO8" s="5">
        <f t="shared" si="11"/>
        <v>3.4662045060658508E-2</v>
      </c>
      <c r="AP8" s="5">
        <f t="shared" si="11"/>
        <v>7.3076923076923039E-2</v>
      </c>
      <c r="AQ8" s="5">
        <f t="shared" si="11"/>
        <v>-3.5269709543568561E-2</v>
      </c>
      <c r="AR8" s="5">
        <f t="shared" si="11"/>
        <v>0.10189228529839878</v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0.16600000000000001</v>
      </c>
      <c r="BB8" s="3">
        <f t="shared" si="14"/>
        <v>0.1</v>
      </c>
      <c r="BC8" s="3">
        <f t="shared" si="15"/>
        <v>-0.1</v>
      </c>
      <c r="BD8" s="3">
        <f t="shared" si="16"/>
        <v>-0.16600000000000001</v>
      </c>
      <c r="BE8" s="56">
        <f t="shared" si="17"/>
        <v>-1.0616358067905608E-2</v>
      </c>
      <c r="BF8" s="56">
        <f t="shared" si="18"/>
        <v>5.0779006400566658E-2</v>
      </c>
      <c r="BG8" s="58">
        <f t="shared" si="19"/>
        <v>-3.114339498306288</v>
      </c>
      <c r="BH8" s="92">
        <f t="shared" si="20"/>
        <v>3.1000000000000014</v>
      </c>
      <c r="BI8" s="4">
        <f t="shared" si="20"/>
        <v>-3.5</v>
      </c>
      <c r="BJ8" s="4">
        <f t="shared" si="20"/>
        <v>-1.5999999999999943</v>
      </c>
      <c r="BK8" s="4">
        <f t="shared" si="20"/>
        <v>-5</v>
      </c>
      <c r="BL8" s="4" t="str">
        <f t="shared" si="20"/>
        <v/>
      </c>
      <c r="BM8" s="4">
        <f t="shared" si="20"/>
        <v>-9.7999999999999972</v>
      </c>
      <c r="BN8" s="4">
        <f t="shared" si="20"/>
        <v>-2</v>
      </c>
      <c r="BO8" s="4">
        <f t="shared" si="20"/>
        <v>0.29999999999999716</v>
      </c>
      <c r="BP8" s="4">
        <f t="shared" si="20"/>
        <v>2</v>
      </c>
      <c r="BQ8" s="4">
        <f t="shared" si="20"/>
        <v>3.7999999999999972</v>
      </c>
      <c r="BR8" s="4">
        <f t="shared" si="20"/>
        <v>-1.7000000000000028</v>
      </c>
      <c r="BS8" s="4">
        <f t="shared" si="20"/>
        <v>7</v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10.618466666666668</v>
      </c>
      <c r="CC8" s="93">
        <f t="shared" si="23"/>
        <v>6.3966666666666683</v>
      </c>
      <c r="CD8" s="93">
        <f t="shared" si="24"/>
        <v>-6.3966666666666683</v>
      </c>
      <c r="CE8" s="93">
        <f t="shared" si="25"/>
        <v>-10.618466666666668</v>
      </c>
      <c r="CF8" s="59">
        <f t="shared" si="26"/>
        <v>-0.67272727272727262</v>
      </c>
      <c r="CG8" s="58">
        <f t="shared" si="27"/>
        <v>3.114339498306288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90</v>
      </c>
      <c r="B9" s="141" t="s">
        <v>91</v>
      </c>
      <c r="C9" s="22">
        <v>1</v>
      </c>
      <c r="D9" s="150">
        <v>47.7</v>
      </c>
      <c r="E9" s="150">
        <v>89.2</v>
      </c>
      <c r="F9" s="150">
        <v>53.8</v>
      </c>
      <c r="G9" s="150">
        <v>43.6</v>
      </c>
      <c r="H9" s="150"/>
      <c r="I9" s="150">
        <v>72.8</v>
      </c>
      <c r="J9" s="150"/>
      <c r="K9" s="150"/>
      <c r="L9" s="150"/>
      <c r="M9" s="150">
        <v>50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2.42928479325407E-2</v>
      </c>
      <c r="Y9" s="19">
        <f t="shared" si="4"/>
        <v>5.2192169555002846E-2</v>
      </c>
      <c r="Z9" s="17">
        <f t="shared" si="5"/>
        <v>0</v>
      </c>
      <c r="AA9" s="18">
        <f t="shared" si="6"/>
        <v>0.85000000000000142</v>
      </c>
      <c r="AB9" s="20">
        <f t="shared" si="7"/>
        <v>2.9462690151706576</v>
      </c>
      <c r="AC9" s="17">
        <f t="shared" si="8"/>
        <v>0</v>
      </c>
      <c r="AD9" s="96">
        <f t="shared" si="0"/>
        <v>1</v>
      </c>
      <c r="AE9" s="97">
        <f t="shared" si="9"/>
        <v>6</v>
      </c>
      <c r="AF9" s="53" t="str">
        <f t="shared" si="10"/>
        <v>Tid 5</v>
      </c>
      <c r="AG9" s="86">
        <f t="shared" si="11"/>
        <v>7.4324324324324342E-2</v>
      </c>
      <c r="AH9" s="5">
        <f t="shared" si="11"/>
        <v>1.8264840182648401E-2</v>
      </c>
      <c r="AI9" s="5">
        <f t="shared" si="11"/>
        <v>9.1277890466531453E-2</v>
      </c>
      <c r="AJ9" s="5">
        <f t="shared" si="11"/>
        <v>6.341463414634152E-2</v>
      </c>
      <c r="AK9" s="5" t="str">
        <f t="shared" si="11"/>
        <v/>
      </c>
      <c r="AL9" s="5">
        <f t="shared" si="11"/>
        <v>-6.3063063063063085E-2</v>
      </c>
      <c r="AM9" s="5" t="str">
        <f t="shared" si="11"/>
        <v/>
      </c>
      <c r="AN9" s="5" t="str">
        <f t="shared" si="11"/>
        <v/>
      </c>
      <c r="AO9" s="5" t="str">
        <f t="shared" si="11"/>
        <v/>
      </c>
      <c r="AP9" s="5">
        <f t="shared" si="11"/>
        <v>-3.8461538461538436E-2</v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>
        <f t="shared" si="13"/>
        <v>0.16600000000000001</v>
      </c>
      <c r="BB9" s="3">
        <f t="shared" si="14"/>
        <v>0.1</v>
      </c>
      <c r="BC9" s="3">
        <f t="shared" si="15"/>
        <v>-0.1</v>
      </c>
      <c r="BD9" s="3">
        <f t="shared" si="16"/>
        <v>-0.16600000000000001</v>
      </c>
      <c r="BE9" s="56">
        <f t="shared" si="17"/>
        <v>2.42928479325407E-2</v>
      </c>
      <c r="BF9" s="56">
        <f t="shared" si="18"/>
        <v>6.6581152490460802E-2</v>
      </c>
      <c r="BG9" s="58">
        <f t="shared" si="19"/>
        <v>-3.7585329034898103</v>
      </c>
      <c r="BH9" s="92">
        <f t="shared" si="20"/>
        <v>3.3000000000000043</v>
      </c>
      <c r="BI9" s="4">
        <f t="shared" si="20"/>
        <v>1.6000000000000085</v>
      </c>
      <c r="BJ9" s="4">
        <f t="shared" si="20"/>
        <v>4.5</v>
      </c>
      <c r="BK9" s="4">
        <f t="shared" si="20"/>
        <v>2.6000000000000014</v>
      </c>
      <c r="BL9" s="4" t="str">
        <f t="shared" si="20"/>
        <v/>
      </c>
      <c r="BM9" s="4">
        <f t="shared" si="20"/>
        <v>-4.9000000000000057</v>
      </c>
      <c r="BN9" s="4" t="str">
        <f t="shared" si="20"/>
        <v/>
      </c>
      <c r="BO9" s="4" t="str">
        <f t="shared" si="20"/>
        <v/>
      </c>
      <c r="BP9" s="4" t="str">
        <f t="shared" si="20"/>
        <v/>
      </c>
      <c r="BQ9" s="4">
        <f t="shared" si="20"/>
        <v>-2</v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>
        <f t="shared" si="22"/>
        <v>10.618466666666668</v>
      </c>
      <c r="CC9" s="93">
        <f t="shared" si="23"/>
        <v>6.3966666666666683</v>
      </c>
      <c r="CD9" s="93">
        <f t="shared" si="24"/>
        <v>-6.3966666666666683</v>
      </c>
      <c r="CE9" s="93">
        <f t="shared" si="25"/>
        <v>-10.618466666666668</v>
      </c>
      <c r="CF9" s="59">
        <f t="shared" si="26"/>
        <v>0.85000000000000142</v>
      </c>
      <c r="CG9" s="58">
        <f t="shared" si="27"/>
        <v>3.7585329034898103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 t="s">
        <v>102</v>
      </c>
      <c r="B10" s="141" t="s">
        <v>104</v>
      </c>
      <c r="C10" s="22">
        <v>1</v>
      </c>
      <c r="D10" s="150"/>
      <c r="E10" s="150"/>
      <c r="F10" s="150"/>
      <c r="G10" s="150"/>
      <c r="H10" s="150"/>
      <c r="I10" s="150"/>
      <c r="J10" s="150">
        <v>51.9</v>
      </c>
      <c r="K10" s="150">
        <v>106.2</v>
      </c>
      <c r="L10" s="150">
        <v>62.3</v>
      </c>
      <c r="M10" s="150">
        <v>54.2</v>
      </c>
      <c r="N10" s="150">
        <v>41.5</v>
      </c>
      <c r="O10" s="150">
        <v>73.2</v>
      </c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3.9975393767334631E-2</v>
      </c>
      <c r="Y10" s="19">
        <f t="shared" si="4"/>
        <v>7.5931011897755349E-2</v>
      </c>
      <c r="Z10" s="17">
        <f t="shared" si="5"/>
        <v>0</v>
      </c>
      <c r="AA10" s="18">
        <f t="shared" si="6"/>
        <v>2.7999999999999985</v>
      </c>
      <c r="AB10" s="20">
        <f t="shared" si="7"/>
        <v>4.0065188784405965</v>
      </c>
      <c r="AC10" s="17">
        <f t="shared" si="8"/>
        <v>0</v>
      </c>
      <c r="AD10" s="96">
        <f t="shared" si="0"/>
        <v>1</v>
      </c>
      <c r="AE10" s="97">
        <f t="shared" si="9"/>
        <v>6</v>
      </c>
      <c r="AF10" s="53" t="str">
        <f t="shared" si="10"/>
        <v>Tid 6</v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>
        <f t="shared" si="11"/>
        <v>0.12826086956521743</v>
      </c>
      <c r="AN10" s="5">
        <f t="shared" si="11"/>
        <v>6.3063063063063085E-2</v>
      </c>
      <c r="AO10" s="5">
        <f t="shared" si="11"/>
        <v>7.9722703639514725E-2</v>
      </c>
      <c r="AP10" s="5">
        <f t="shared" si="11"/>
        <v>4.2307692307692379E-2</v>
      </c>
      <c r="AQ10" s="5">
        <f t="shared" si="11"/>
        <v>-0.13900414937759342</v>
      </c>
      <c r="AR10" s="5">
        <f t="shared" si="11"/>
        <v>6.5502183406113579E-2</v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>
        <f t="shared" si="13"/>
        <v>0.16600000000000001</v>
      </c>
      <c r="BB10" s="3">
        <f t="shared" si="14"/>
        <v>0.1</v>
      </c>
      <c r="BC10" s="3">
        <f t="shared" si="15"/>
        <v>-0.1</v>
      </c>
      <c r="BD10" s="3">
        <f t="shared" si="16"/>
        <v>-0.16600000000000001</v>
      </c>
      <c r="BE10" s="56">
        <f t="shared" si="17"/>
        <v>3.9975393767334631E-2</v>
      </c>
      <c r="BF10" s="56">
        <f t="shared" si="18"/>
        <v>9.6864612546746359E-2</v>
      </c>
      <c r="BG10" s="58">
        <f t="shared" si="19"/>
        <v>-5.1110855646696018</v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 t="str">
        <f t="shared" si="20"/>
        <v/>
      </c>
      <c r="BN10" s="4">
        <f t="shared" si="20"/>
        <v>5.8999999999999986</v>
      </c>
      <c r="BO10" s="4">
        <f t="shared" si="20"/>
        <v>6.2999999999999972</v>
      </c>
      <c r="BP10" s="4">
        <f t="shared" si="20"/>
        <v>4.5999999999999943</v>
      </c>
      <c r="BQ10" s="4">
        <f t="shared" si="20"/>
        <v>2.2000000000000028</v>
      </c>
      <c r="BR10" s="4">
        <f t="shared" si="20"/>
        <v>-6.7000000000000028</v>
      </c>
      <c r="BS10" s="4">
        <f t="shared" si="20"/>
        <v>4.5</v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>
        <f t="shared" si="22"/>
        <v>10.618466666666668</v>
      </c>
      <c r="CC10" s="93">
        <f t="shared" si="23"/>
        <v>6.3966666666666683</v>
      </c>
      <c r="CD10" s="93">
        <f t="shared" si="24"/>
        <v>-6.3966666666666683</v>
      </c>
      <c r="CE10" s="93">
        <f t="shared" si="25"/>
        <v>-10.618466666666668</v>
      </c>
      <c r="CF10" s="59">
        <f t="shared" si="26"/>
        <v>2.7999999999999985</v>
      </c>
      <c r="CG10" s="58">
        <f t="shared" si="27"/>
        <v>5.1110855646696018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4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0"/>
      <c r="F12" s="151"/>
      <c r="G12" s="151"/>
      <c r="H12" s="150"/>
      <c r="I12" s="151"/>
      <c r="J12" s="151"/>
      <c r="K12" s="150"/>
      <c r="L12" s="151"/>
      <c r="M12" s="151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>IF(E12*E$4=0,"",E12*$AD12/AH$4-1)</f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>IF(E12*E$4=0,"",E12*$AD12-AH$4)</f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1"/>
      <c r="H13" s="150"/>
      <c r="I13" s="151"/>
      <c r="J13" s="151"/>
      <c r="K13" s="150"/>
      <c r="L13" s="151"/>
      <c r="M13" s="151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1"/>
      <c r="H14" s="150"/>
      <c r="I14" s="151"/>
      <c r="J14" s="151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>IF(E14*E$4=0,"",E14*$AD14/AH$4-1)</f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>IF(E14*E$4=0,"",E14*$AD14-AH$4)</f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 t="shared" si="29"/>
        <v/>
      </c>
      <c r="BL15" s="88" t="str">
        <f t="shared" si="29"/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17" priority="3">
      <formula>ABS(Z5)&gt;=0.05</formula>
    </cfRule>
  </conditionalFormatting>
  <conditionalFormatting sqref="AA5:AA38">
    <cfRule type="expression" dxfId="16" priority="2">
      <formula>OR(ABS($AA5+$AB5)&gt;$AA$3,ABS($AA5-$AB5)&gt;$AA$3)</formula>
    </cfRule>
  </conditionalFormatting>
  <conditionalFormatting sqref="X5:X38">
    <cfRule type="expression" dxfId="15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M23"/>
  <sheetViews>
    <sheetView tabSelected="1" workbookViewId="0">
      <selection activeCell="P21" sqref="P21"/>
    </sheetView>
  </sheetViews>
  <sheetFormatPr baseColWidth="10" defaultRowHeight="15" x14ac:dyDescent="0.25"/>
  <cols>
    <col min="1" max="16384" width="11.42578125" style="98"/>
  </cols>
  <sheetData>
    <row r="2" spans="2:13" ht="15.75" thickBot="1" x14ac:dyDescent="0.3"/>
    <row r="3" spans="2:13" ht="34.5" x14ac:dyDescent="0.45">
      <c r="B3" s="130" t="s">
        <v>69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2:13" x14ac:dyDescent="0.25"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2:13" x14ac:dyDescent="0.25"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2:13" x14ac:dyDescent="0.25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2:13" x14ac:dyDescent="0.25"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5"/>
    </row>
    <row r="8" spans="2:13" x14ac:dyDescent="0.25">
      <c r="B8" s="133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2:13" x14ac:dyDescent="0.2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</row>
    <row r="10" spans="2:13" x14ac:dyDescent="0.25"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2:13" x14ac:dyDescent="0.25"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2:13" x14ac:dyDescent="0.25"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</row>
    <row r="13" spans="2:13" ht="15.75" thickBot="1" x14ac:dyDescent="0.3"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8"/>
    </row>
    <row r="14" spans="2:13" ht="45" thickBot="1" x14ac:dyDescent="0.6">
      <c r="B14" s="139"/>
    </row>
    <row r="15" spans="2:13" ht="44.25" x14ac:dyDescent="0.55000000000000004">
      <c r="B15" s="140" t="s">
        <v>70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</row>
    <row r="16" spans="2:13" x14ac:dyDescent="0.25"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</row>
    <row r="17" spans="2:13" x14ac:dyDescent="0.25">
      <c r="B17" s="162"/>
      <c r="C17" s="163"/>
      <c r="D17" s="163"/>
      <c r="E17" s="163"/>
      <c r="F17" s="163"/>
      <c r="G17" s="163"/>
      <c r="H17" s="163"/>
      <c r="I17" s="163"/>
      <c r="J17" s="163"/>
      <c r="K17" s="134"/>
      <c r="L17" s="134"/>
      <c r="M17" s="135"/>
    </row>
    <row r="18" spans="2:13" x14ac:dyDescent="0.25">
      <c r="B18" s="162" t="s">
        <v>110</v>
      </c>
      <c r="C18" s="163"/>
      <c r="D18" s="163"/>
      <c r="E18" s="163"/>
      <c r="F18" s="163"/>
      <c r="G18" s="163"/>
      <c r="H18" s="163"/>
      <c r="I18" s="163"/>
      <c r="J18" s="163"/>
      <c r="K18" s="134"/>
      <c r="L18" s="134"/>
      <c r="M18" s="135"/>
    </row>
    <row r="19" spans="2:13" x14ac:dyDescent="0.25">
      <c r="B19" s="162" t="s">
        <v>111</v>
      </c>
      <c r="C19" s="163"/>
      <c r="D19" s="163"/>
      <c r="E19" s="163"/>
      <c r="F19" s="163"/>
      <c r="G19" s="163"/>
      <c r="H19" s="163"/>
      <c r="I19" s="163"/>
      <c r="J19" s="163"/>
      <c r="K19" s="134"/>
      <c r="L19" s="134"/>
      <c r="M19" s="135"/>
    </row>
    <row r="20" spans="2:13" x14ac:dyDescent="0.25">
      <c r="B20" s="162"/>
      <c r="C20" s="163"/>
      <c r="D20" s="163"/>
      <c r="E20" s="163"/>
      <c r="F20" s="163"/>
      <c r="G20" s="163"/>
      <c r="H20" s="163"/>
      <c r="I20" s="163"/>
      <c r="J20" s="163"/>
      <c r="K20" s="134"/>
      <c r="L20" s="134"/>
      <c r="M20" s="135"/>
    </row>
    <row r="21" spans="2:13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34"/>
      <c r="L21" s="134"/>
      <c r="M21" s="135"/>
    </row>
    <row r="22" spans="2:13" x14ac:dyDescent="0.25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2:13" ht="15.75" thickBot="1" x14ac:dyDescent="0.3">
      <c r="B23" s="136" t="s">
        <v>112</v>
      </c>
      <c r="C23" s="137"/>
      <c r="D23" s="152"/>
      <c r="E23" s="137"/>
      <c r="F23" s="137"/>
      <c r="G23" s="137"/>
      <c r="H23" s="137"/>
      <c r="I23" s="137"/>
      <c r="J23" s="137"/>
      <c r="K23" s="137"/>
      <c r="L23" s="137"/>
      <c r="M23" s="1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Z68"/>
  <sheetViews>
    <sheetView zoomScale="90" zoomScaleNormal="90" workbookViewId="0">
      <selection activeCell="U7" sqref="U7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96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9">
        <v>124</v>
      </c>
      <c r="H3" s="148">
        <v>125</v>
      </c>
      <c r="I3" s="148">
        <v>126</v>
      </c>
      <c r="J3" s="149">
        <v>31</v>
      </c>
      <c r="K3" s="149">
        <v>32</v>
      </c>
      <c r="L3" s="148">
        <v>33</v>
      </c>
      <c r="M3" s="149">
        <v>34</v>
      </c>
      <c r="N3" s="148">
        <v>35</v>
      </c>
      <c r="O3" s="148">
        <v>36</v>
      </c>
      <c r="P3" s="153"/>
      <c r="Q3" s="153"/>
      <c r="R3" s="148"/>
      <c r="S3" s="148"/>
      <c r="T3" s="153"/>
      <c r="U3" s="148"/>
      <c r="V3" s="148"/>
      <c r="W3" s="1"/>
      <c r="X3" s="166">
        <v>8.4000000000000005E-2</v>
      </c>
      <c r="Y3" s="167"/>
      <c r="Z3" s="156">
        <v>0.249</v>
      </c>
      <c r="AA3" s="168">
        <f>X3*AD3</f>
        <v>21.694399999999995</v>
      </c>
      <c r="AB3" s="168"/>
      <c r="AC3" s="157">
        <f>Z3*AD3</f>
        <v>64.308399999999978</v>
      </c>
      <c r="AD3" s="9">
        <f>AVERAGE(D4:W4)</f>
        <v>258.26666666666659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292.2</v>
      </c>
      <c r="E4" s="150">
        <v>401.4</v>
      </c>
      <c r="F4" s="150">
        <v>304.10000000000002</v>
      </c>
      <c r="G4" s="150">
        <v>302.60000000000002</v>
      </c>
      <c r="H4" s="150">
        <v>197.9</v>
      </c>
      <c r="I4" s="150">
        <v>266.10000000000002</v>
      </c>
      <c r="J4" s="150">
        <v>406.7</v>
      </c>
      <c r="K4" s="150">
        <v>151.6</v>
      </c>
      <c r="L4" s="150">
        <v>211.6</v>
      </c>
      <c r="M4" s="150">
        <v>194.7</v>
      </c>
      <c r="N4" s="150">
        <v>152.1</v>
      </c>
      <c r="O4" s="150">
        <v>218.2</v>
      </c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292.2</v>
      </c>
      <c r="AH4" s="32">
        <f t="shared" ref="AH4:AZ4" si="1">E4*$AD4</f>
        <v>401.4</v>
      </c>
      <c r="AI4" s="32">
        <f t="shared" si="1"/>
        <v>304.10000000000002</v>
      </c>
      <c r="AJ4" s="32">
        <f t="shared" si="1"/>
        <v>302.60000000000002</v>
      </c>
      <c r="AK4" s="32">
        <f t="shared" si="1"/>
        <v>197.9</v>
      </c>
      <c r="AL4" s="32">
        <f t="shared" si="1"/>
        <v>266.10000000000002</v>
      </c>
      <c r="AM4" s="32">
        <f t="shared" si="1"/>
        <v>406.7</v>
      </c>
      <c r="AN4" s="32">
        <f t="shared" si="1"/>
        <v>151.6</v>
      </c>
      <c r="AO4" s="32">
        <f t="shared" si="1"/>
        <v>211.6</v>
      </c>
      <c r="AP4" s="32">
        <f t="shared" si="1"/>
        <v>194.7</v>
      </c>
      <c r="AQ4" s="32">
        <f t="shared" si="1"/>
        <v>152.1</v>
      </c>
      <c r="AR4" s="32">
        <f t="shared" si="1"/>
        <v>218.2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292.2</v>
      </c>
      <c r="BI4" s="31">
        <f t="shared" ref="BI4:CA4" si="2">AH4</f>
        <v>401.4</v>
      </c>
      <c r="BJ4" s="31">
        <f t="shared" si="2"/>
        <v>304.10000000000002</v>
      </c>
      <c r="BK4" s="31">
        <f t="shared" si="2"/>
        <v>302.60000000000002</v>
      </c>
      <c r="BL4" s="31">
        <f t="shared" si="2"/>
        <v>197.9</v>
      </c>
      <c r="BM4" s="31">
        <f t="shared" si="2"/>
        <v>266.10000000000002</v>
      </c>
      <c r="BN4" s="31">
        <f t="shared" si="2"/>
        <v>406.7</v>
      </c>
      <c r="BO4" s="31">
        <f t="shared" si="2"/>
        <v>151.6</v>
      </c>
      <c r="BP4" s="31">
        <f t="shared" si="2"/>
        <v>211.6</v>
      </c>
      <c r="BQ4" s="31">
        <f t="shared" si="2"/>
        <v>194.7</v>
      </c>
      <c r="BR4" s="31">
        <f t="shared" si="2"/>
        <v>152.1</v>
      </c>
      <c r="BS4" s="31">
        <f t="shared" si="2"/>
        <v>218.2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286.60000000000002</v>
      </c>
      <c r="E5" s="150">
        <v>426</v>
      </c>
      <c r="F5" s="150">
        <v>305.8</v>
      </c>
      <c r="G5" s="150">
        <v>311.39999999999998</v>
      </c>
      <c r="H5" s="150">
        <v>190.1</v>
      </c>
      <c r="I5" s="150">
        <v>251.6</v>
      </c>
      <c r="J5" s="150">
        <v>386.9</v>
      </c>
      <c r="K5" s="150">
        <v>153.1</v>
      </c>
      <c r="L5" s="150">
        <v>200</v>
      </c>
      <c r="M5" s="150">
        <v>191.4</v>
      </c>
      <c r="N5" s="150">
        <v>160.30000000000001</v>
      </c>
      <c r="O5" s="150">
        <v>213.7</v>
      </c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-7.8652963312708379E-3</v>
      </c>
      <c r="Y5" s="19">
        <f t="shared" ref="Y5:Y14" si="4">IF(AE5&lt;2,"",STDEV(AG5:AZ5)/SQRT(COUNT(AG5:AZ5))*TINV(0.1,COUNT(AG5:AZ5)-1))</f>
        <v>2.0897287099843887E-2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-1.8583333333333343</v>
      </c>
      <c r="AB5" s="20">
        <f t="shared" ref="AB5:AB14" si="7">IF(AE5&lt;2,"",STDEV(BH5:CA5)/SQRT(COUNT(BH5:CA5))*TINV(0.1,COUNT(BH5:CA5)-1))</f>
        <v>6.2009254561404408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12</v>
      </c>
      <c r="AF5" s="53" t="str">
        <f t="shared" ref="AF5:AF14" si="10">IF(A5="","",A5)</f>
        <v>Tid 1</v>
      </c>
      <c r="AG5" s="86">
        <f t="shared" ref="AG5:AV14" si="11">IF(D5*D$4=0,"",D5*$AD5/AG$4-1)</f>
        <v>-1.9164955509924586E-2</v>
      </c>
      <c r="AH5" s="5">
        <f t="shared" si="11"/>
        <v>6.1285500747384258E-2</v>
      </c>
      <c r="AI5" s="5">
        <f t="shared" si="11"/>
        <v>5.590266359750018E-3</v>
      </c>
      <c r="AJ5" s="5">
        <f t="shared" si="11"/>
        <v>2.9081295439523869E-2</v>
      </c>
      <c r="AK5" s="5">
        <f t="shared" si="11"/>
        <v>-3.9413845376452761E-2</v>
      </c>
      <c r="AL5" s="5">
        <f t="shared" si="11"/>
        <v>-5.4490792934986931E-2</v>
      </c>
      <c r="AM5" s="5">
        <f t="shared" si="11"/>
        <v>-4.8684534054585726E-2</v>
      </c>
      <c r="AN5" s="5">
        <f t="shared" si="11"/>
        <v>9.8944591029024309E-3</v>
      </c>
      <c r="AO5" s="5">
        <f t="shared" si="11"/>
        <v>-5.4820415879016982E-2</v>
      </c>
      <c r="AP5" s="5">
        <f t="shared" si="11"/>
        <v>-1.6949152542372836E-2</v>
      </c>
      <c r="AQ5" s="5">
        <f t="shared" si="11"/>
        <v>5.3911900065746421E-2</v>
      </c>
      <c r="AR5" s="5">
        <f t="shared" si="11"/>
        <v>-2.062328139321723E-2</v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0.249</v>
      </c>
      <c r="BB5" s="3">
        <f t="shared" ref="BB5:BB14" si="14">IF(AE5=0,"",X$3)</f>
        <v>8.4000000000000005E-2</v>
      </c>
      <c r="BC5" s="3">
        <f t="shared" ref="BC5:BC14" si="15">IF(AE5=0,"",-BB5)</f>
        <v>-8.4000000000000005E-2</v>
      </c>
      <c r="BD5" s="3">
        <f t="shared" ref="BD5:BD14" si="16">IF(AE5=0,"",-BA5)</f>
        <v>-0.249</v>
      </c>
      <c r="BE5" s="56">
        <f t="shared" ref="BE5:BE14" si="17">IF(AE5=0,"",AVERAGE(AG5:AZ5))</f>
        <v>-7.8652963312708379E-3</v>
      </c>
      <c r="BF5" s="56">
        <f t="shared" ref="BF5:BF14" si="18">IF(AE5&lt;2,"",STDEV(AG5:AZ5)/SQRT(AE5)*TINV(0.05,AE5-1))</f>
        <v>2.5611118438053124E-2</v>
      </c>
      <c r="BG5" s="58">
        <f t="shared" ref="BG5:BG14" si="19">IF(CG5="","",-CG5)</f>
        <v>-7.5996771984789273</v>
      </c>
      <c r="BH5" s="92">
        <f t="shared" ref="BH5:BW14" si="20">IF(D5*D$4=0,"",D5*$AD5-AG$4)</f>
        <v>-5.5999999999999659</v>
      </c>
      <c r="BI5" s="4">
        <f t="shared" si="20"/>
        <v>24.600000000000023</v>
      </c>
      <c r="BJ5" s="4">
        <f t="shared" si="20"/>
        <v>1.6999999999999886</v>
      </c>
      <c r="BK5" s="4">
        <f t="shared" si="20"/>
        <v>8.7999999999999545</v>
      </c>
      <c r="BL5" s="4">
        <f t="shared" si="20"/>
        <v>-7.8000000000000114</v>
      </c>
      <c r="BM5" s="4">
        <f t="shared" si="20"/>
        <v>-14.500000000000028</v>
      </c>
      <c r="BN5" s="4">
        <f t="shared" si="20"/>
        <v>-19.800000000000011</v>
      </c>
      <c r="BO5" s="4">
        <f t="shared" si="20"/>
        <v>1.5</v>
      </c>
      <c r="BP5" s="4">
        <f t="shared" si="20"/>
        <v>-11.599999999999994</v>
      </c>
      <c r="BQ5" s="4">
        <f t="shared" si="20"/>
        <v>-3.2999999999999829</v>
      </c>
      <c r="BR5" s="4">
        <f t="shared" si="20"/>
        <v>8.2000000000000171</v>
      </c>
      <c r="BS5" s="4">
        <f t="shared" si="20"/>
        <v>-4.5</v>
      </c>
      <c r="BT5" s="4" t="str">
        <f t="shared" si="20"/>
        <v/>
      </c>
      <c r="BU5" s="4" t="str">
        <f t="shared" si="20"/>
        <v/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64.308399999999978</v>
      </c>
      <c r="CC5" s="93">
        <f t="shared" ref="CC5:CC14" si="23">IF(AE5=0,"",AA$3)</f>
        <v>21.694399999999995</v>
      </c>
      <c r="CD5" s="93">
        <f t="shared" ref="CD5:CD14" si="24">IF(AE5=0,"",-CC5)</f>
        <v>-21.694399999999995</v>
      </c>
      <c r="CE5" s="93">
        <f t="shared" ref="CE5:CE14" si="25">IF(AE5=0,"",-CB5)</f>
        <v>-64.308399999999978</v>
      </c>
      <c r="CF5" s="59">
        <f t="shared" ref="CF5:CF14" si="26">IF(AE5=0,"",AVERAGE(BH5:CA5))</f>
        <v>-1.8583333333333343</v>
      </c>
      <c r="CG5" s="58">
        <f t="shared" ref="CG5:CG14" si="27">IF(AE5&lt;2,"",STDEV(BH5:CA5)/SQRT(AE5)*TINV(0.05,AE5-1))</f>
        <v>7.5996771984789273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296.60000000000002</v>
      </c>
      <c r="E6" s="150">
        <v>406.5</v>
      </c>
      <c r="F6" s="150">
        <v>300.8</v>
      </c>
      <c r="G6" s="150">
        <v>303.7</v>
      </c>
      <c r="H6" s="150">
        <v>188.4</v>
      </c>
      <c r="I6" s="150">
        <v>251.4</v>
      </c>
      <c r="J6" s="150">
        <v>403</v>
      </c>
      <c r="K6" s="150">
        <v>152</v>
      </c>
      <c r="L6" s="150">
        <v>199.6</v>
      </c>
      <c r="M6" s="150">
        <v>193.3</v>
      </c>
      <c r="N6" s="150">
        <v>166.8</v>
      </c>
      <c r="O6" s="150">
        <v>211</v>
      </c>
      <c r="P6" s="154"/>
      <c r="Q6" s="150"/>
      <c r="R6" s="150"/>
      <c r="S6" s="150"/>
      <c r="T6" s="150"/>
      <c r="U6" s="150"/>
      <c r="V6" s="150"/>
      <c r="W6" s="150"/>
      <c r="X6" s="16">
        <f t="shared" si="3"/>
        <v>-7.4508315588124778E-3</v>
      </c>
      <c r="Y6" s="19">
        <f t="shared" si="4"/>
        <v>2.1543858655569657E-2</v>
      </c>
      <c r="Z6" s="17">
        <f t="shared" si="5"/>
        <v>0</v>
      </c>
      <c r="AA6" s="18">
        <f t="shared" si="6"/>
        <v>-2.1749999999999949</v>
      </c>
      <c r="AB6" s="20">
        <f t="shared" si="7"/>
        <v>4.2371214819873142</v>
      </c>
      <c r="AC6" s="17">
        <f t="shared" si="8"/>
        <v>0</v>
      </c>
      <c r="AD6" s="96">
        <f t="shared" si="0"/>
        <v>1</v>
      </c>
      <c r="AE6" s="97">
        <f t="shared" si="9"/>
        <v>12</v>
      </c>
      <c r="AF6" s="53" t="str">
        <f t="shared" si="10"/>
        <v>Tid 2</v>
      </c>
      <c r="AG6" s="86">
        <f t="shared" si="11"/>
        <v>1.5058179329226595E-2</v>
      </c>
      <c r="AH6" s="5">
        <f t="shared" si="11"/>
        <v>1.2705530642750373E-2</v>
      </c>
      <c r="AI6" s="5">
        <f t="shared" si="11"/>
        <v>-1.0851693521867878E-2</v>
      </c>
      <c r="AJ6" s="5">
        <f t="shared" si="11"/>
        <v>3.6351619299404003E-3</v>
      </c>
      <c r="AK6" s="5">
        <f t="shared" si="11"/>
        <v>-4.8004042445679684E-2</v>
      </c>
      <c r="AL6" s="5">
        <f t="shared" si="11"/>
        <v>-5.5242390078917736E-2</v>
      </c>
      <c r="AM6" s="5">
        <f t="shared" si="11"/>
        <v>-9.0976149495942682E-3</v>
      </c>
      <c r="AN6" s="5">
        <f t="shared" si="11"/>
        <v>2.6385224274407815E-3</v>
      </c>
      <c r="AO6" s="5">
        <f t="shared" si="11"/>
        <v>-5.6710775047258966E-2</v>
      </c>
      <c r="AP6" s="5">
        <f t="shared" si="11"/>
        <v>-7.1905495634307925E-3</v>
      </c>
      <c r="AQ6" s="5">
        <f t="shared" si="11"/>
        <v>9.6646942800789004E-2</v>
      </c>
      <c r="AR6" s="5">
        <f t="shared" si="11"/>
        <v>-3.2997250229147568E-2</v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0.249</v>
      </c>
      <c r="BB6" s="3">
        <f t="shared" si="14"/>
        <v>8.4000000000000005E-2</v>
      </c>
      <c r="BC6" s="3">
        <f t="shared" si="15"/>
        <v>-8.4000000000000005E-2</v>
      </c>
      <c r="BD6" s="3">
        <f t="shared" si="16"/>
        <v>-0.249</v>
      </c>
      <c r="BE6" s="56">
        <f t="shared" si="17"/>
        <v>-7.4508315588124778E-3</v>
      </c>
      <c r="BF6" s="56">
        <f t="shared" si="18"/>
        <v>2.6403538076700508E-2</v>
      </c>
      <c r="BG6" s="58">
        <f t="shared" si="19"/>
        <v>-5.1928951156730276</v>
      </c>
      <c r="BH6" s="92">
        <f t="shared" si="20"/>
        <v>4.4000000000000341</v>
      </c>
      <c r="BI6" s="4">
        <f t="shared" si="20"/>
        <v>5.1000000000000227</v>
      </c>
      <c r="BJ6" s="4">
        <f t="shared" si="20"/>
        <v>-3.3000000000000114</v>
      </c>
      <c r="BK6" s="4">
        <f t="shared" si="20"/>
        <v>1.0999999999999659</v>
      </c>
      <c r="BL6" s="4">
        <f t="shared" si="20"/>
        <v>-9.5</v>
      </c>
      <c r="BM6" s="4">
        <f t="shared" si="20"/>
        <v>-14.700000000000017</v>
      </c>
      <c r="BN6" s="4">
        <f t="shared" si="20"/>
        <v>-3.6999999999999886</v>
      </c>
      <c r="BO6" s="4">
        <f t="shared" si="20"/>
        <v>0.40000000000000568</v>
      </c>
      <c r="BP6" s="4">
        <f t="shared" si="20"/>
        <v>-12</v>
      </c>
      <c r="BQ6" s="4">
        <f t="shared" si="20"/>
        <v>-1.3999999999999773</v>
      </c>
      <c r="BR6" s="4">
        <f t="shared" si="20"/>
        <v>14.700000000000017</v>
      </c>
      <c r="BS6" s="4">
        <f t="shared" si="20"/>
        <v>-7.1999999999999886</v>
      </c>
      <c r="BT6" s="4" t="str">
        <f t="shared" si="20"/>
        <v/>
      </c>
      <c r="BU6" s="4" t="str">
        <f t="shared" si="20"/>
        <v/>
      </c>
      <c r="BV6" s="4" t="str">
        <f t="shared" si="20"/>
        <v/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64.308399999999978</v>
      </c>
      <c r="CC6" s="93">
        <f t="shared" si="23"/>
        <v>21.694399999999995</v>
      </c>
      <c r="CD6" s="93">
        <f t="shared" si="24"/>
        <v>-21.694399999999995</v>
      </c>
      <c r="CE6" s="93">
        <f t="shared" si="25"/>
        <v>-64.308399999999978</v>
      </c>
      <c r="CF6" s="59">
        <f t="shared" si="26"/>
        <v>-2.1749999999999949</v>
      </c>
      <c r="CG6" s="58">
        <f t="shared" si="27"/>
        <v>5.1928951156730276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275.7</v>
      </c>
      <c r="E7" s="150">
        <v>411.5</v>
      </c>
      <c r="F7" s="150">
        <v>291.3</v>
      </c>
      <c r="G7" s="150">
        <v>305.2</v>
      </c>
      <c r="H7" s="150">
        <v>187.6</v>
      </c>
      <c r="I7" s="155">
        <v>253.3</v>
      </c>
      <c r="J7" s="155">
        <v>400.5</v>
      </c>
      <c r="K7" s="150">
        <v>151.9</v>
      </c>
      <c r="L7" s="150">
        <v>204.3</v>
      </c>
      <c r="M7" s="150">
        <v>192.6</v>
      </c>
      <c r="N7" s="150">
        <v>159</v>
      </c>
      <c r="O7" s="150">
        <v>217.4</v>
      </c>
      <c r="P7" s="150"/>
      <c r="Q7" s="150"/>
      <c r="R7" s="150"/>
      <c r="S7" s="150"/>
      <c r="T7" s="150"/>
      <c r="U7" s="150"/>
      <c r="V7" s="150"/>
      <c r="W7" s="150"/>
      <c r="X7" s="16">
        <f t="shared" si="3"/>
        <v>-1.5150522499995859E-2</v>
      </c>
      <c r="Y7" s="19">
        <f t="shared" si="4"/>
        <v>1.679877571938913E-2</v>
      </c>
      <c r="Z7" s="17">
        <f t="shared" si="5"/>
        <v>0</v>
      </c>
      <c r="AA7" s="18">
        <f t="shared" si="6"/>
        <v>-4.0749999999999984</v>
      </c>
      <c r="AB7" s="20">
        <f t="shared" si="7"/>
        <v>4.3092235444213385</v>
      </c>
      <c r="AC7" s="17">
        <f t="shared" si="8"/>
        <v>0</v>
      </c>
      <c r="AD7" s="96">
        <f t="shared" si="0"/>
        <v>1</v>
      </c>
      <c r="AE7" s="97">
        <f t="shared" si="9"/>
        <v>12</v>
      </c>
      <c r="AF7" s="53" t="str">
        <f t="shared" si="10"/>
        <v>Tid 3</v>
      </c>
      <c r="AG7" s="86">
        <f t="shared" si="11"/>
        <v>-5.6468172484599566E-2</v>
      </c>
      <c r="AH7" s="5">
        <f t="shared" si="11"/>
        <v>2.5161933233682099E-2</v>
      </c>
      <c r="AI7" s="5">
        <f t="shared" si="11"/>
        <v>-4.209141729694188E-2</v>
      </c>
      <c r="AJ7" s="5">
        <f t="shared" si="11"/>
        <v>8.5922009253138754E-3</v>
      </c>
      <c r="AK7" s="5">
        <f t="shared" si="11"/>
        <v>-5.2046488125315871E-2</v>
      </c>
      <c r="AL7" s="5">
        <f t="shared" si="11"/>
        <v>-4.8102217211574594E-2</v>
      </c>
      <c r="AM7" s="5">
        <f t="shared" si="11"/>
        <v>-1.5244652077698539E-2</v>
      </c>
      <c r="AN7" s="5">
        <f t="shared" si="11"/>
        <v>1.9788918205805306E-3</v>
      </c>
      <c r="AO7" s="5">
        <f t="shared" si="11"/>
        <v>-3.449905482041582E-2</v>
      </c>
      <c r="AP7" s="5">
        <f t="shared" si="11"/>
        <v>-1.07858243451463E-2</v>
      </c>
      <c r="AQ7" s="5">
        <f t="shared" si="11"/>
        <v>4.5364891518737682E-2</v>
      </c>
      <c r="AR7" s="5">
        <f t="shared" si="11"/>
        <v>-3.6663611365719273E-3</v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0.249</v>
      </c>
      <c r="BB7" s="3">
        <f t="shared" si="14"/>
        <v>8.4000000000000005E-2</v>
      </c>
      <c r="BC7" s="3">
        <f t="shared" si="15"/>
        <v>-8.4000000000000005E-2</v>
      </c>
      <c r="BD7" s="3">
        <f t="shared" si="16"/>
        <v>-0.249</v>
      </c>
      <c r="BE7" s="56">
        <f t="shared" si="17"/>
        <v>-1.5150522499995859E-2</v>
      </c>
      <c r="BF7" s="56">
        <f t="shared" si="18"/>
        <v>2.0588099905407345E-2</v>
      </c>
      <c r="BG7" s="58">
        <f t="shared" si="19"/>
        <v>-5.2812613448300887</v>
      </c>
      <c r="BH7" s="92">
        <f t="shared" si="20"/>
        <v>-16.5</v>
      </c>
      <c r="BI7" s="4">
        <f t="shared" si="20"/>
        <v>10.100000000000023</v>
      </c>
      <c r="BJ7" s="4">
        <f t="shared" si="20"/>
        <v>-12.800000000000011</v>
      </c>
      <c r="BK7" s="4">
        <f t="shared" si="20"/>
        <v>2.5999999999999659</v>
      </c>
      <c r="BL7" s="4">
        <f t="shared" si="20"/>
        <v>-10.300000000000011</v>
      </c>
      <c r="BM7" s="4">
        <f t="shared" si="20"/>
        <v>-12.800000000000011</v>
      </c>
      <c r="BN7" s="4">
        <f t="shared" si="20"/>
        <v>-6.1999999999999886</v>
      </c>
      <c r="BO7" s="4">
        <f t="shared" si="20"/>
        <v>0.30000000000001137</v>
      </c>
      <c r="BP7" s="4">
        <f t="shared" si="20"/>
        <v>-7.2999999999999829</v>
      </c>
      <c r="BQ7" s="4">
        <f t="shared" si="20"/>
        <v>-2.0999999999999943</v>
      </c>
      <c r="BR7" s="4">
        <f t="shared" si="20"/>
        <v>6.9000000000000057</v>
      </c>
      <c r="BS7" s="4">
        <f t="shared" si="20"/>
        <v>-0.79999999999998295</v>
      </c>
      <c r="BT7" s="4" t="str">
        <f t="shared" si="20"/>
        <v/>
      </c>
      <c r="BU7" s="4" t="str">
        <f t="shared" si="20"/>
        <v/>
      </c>
      <c r="BV7" s="4" t="str">
        <f t="shared" si="20"/>
        <v/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64.308399999999978</v>
      </c>
      <c r="CC7" s="93">
        <f t="shared" si="23"/>
        <v>21.694399999999995</v>
      </c>
      <c r="CD7" s="93">
        <f t="shared" si="24"/>
        <v>-21.694399999999995</v>
      </c>
      <c r="CE7" s="93">
        <f t="shared" si="25"/>
        <v>-64.308399999999978</v>
      </c>
      <c r="CF7" s="59">
        <f t="shared" si="26"/>
        <v>-4.0749999999999984</v>
      </c>
      <c r="CG7" s="58">
        <f t="shared" si="27"/>
        <v>5.2812613448300887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288</v>
      </c>
      <c r="E8" s="150">
        <v>406.3</v>
      </c>
      <c r="F8" s="150">
        <v>297.8</v>
      </c>
      <c r="G8" s="150">
        <v>302.5</v>
      </c>
      <c r="H8" s="150">
        <v>188</v>
      </c>
      <c r="I8" s="150">
        <v>256.8</v>
      </c>
      <c r="J8" s="150">
        <v>409.1</v>
      </c>
      <c r="K8" s="150">
        <v>156</v>
      </c>
      <c r="L8" s="150">
        <v>201.1</v>
      </c>
      <c r="M8" s="150">
        <v>194.6</v>
      </c>
      <c r="N8" s="150">
        <v>157.6</v>
      </c>
      <c r="O8" s="150">
        <v>217.7</v>
      </c>
      <c r="P8" s="150"/>
      <c r="Q8" s="150"/>
      <c r="R8" s="150"/>
      <c r="S8" s="150"/>
      <c r="T8" s="150"/>
      <c r="U8" s="150"/>
      <c r="V8" s="150"/>
      <c r="W8" s="150"/>
      <c r="X8" s="16">
        <f t="shared" si="3"/>
        <v>-7.4608337273323333E-3</v>
      </c>
      <c r="Y8" s="19">
        <f t="shared" si="4"/>
        <v>1.4405764762603215E-2</v>
      </c>
      <c r="Z8" s="17">
        <f t="shared" si="5"/>
        <v>0</v>
      </c>
      <c r="AA8" s="18">
        <f t="shared" si="6"/>
        <v>-1.9749999999999968</v>
      </c>
      <c r="AB8" s="20">
        <f t="shared" si="7"/>
        <v>3.0667485069115439</v>
      </c>
      <c r="AC8" s="17">
        <f t="shared" si="8"/>
        <v>0</v>
      </c>
      <c r="AD8" s="96">
        <f t="shared" si="0"/>
        <v>1</v>
      </c>
      <c r="AE8" s="97">
        <f t="shared" si="9"/>
        <v>12</v>
      </c>
      <c r="AF8" s="53" t="str">
        <f t="shared" si="10"/>
        <v>Tid 4</v>
      </c>
      <c r="AG8" s="86">
        <f t="shared" si="11"/>
        <v>-1.4373716632443467E-2</v>
      </c>
      <c r="AH8" s="5">
        <f t="shared" si="11"/>
        <v>1.22072745391133E-2</v>
      </c>
      <c r="AI8" s="5">
        <f t="shared" si="11"/>
        <v>-2.0716869450838615E-2</v>
      </c>
      <c r="AJ8" s="5">
        <f t="shared" si="11"/>
        <v>-3.3046926635826868E-4</v>
      </c>
      <c r="AK8" s="5">
        <f t="shared" si="11"/>
        <v>-5.0025265285497778E-2</v>
      </c>
      <c r="AL8" s="5">
        <f t="shared" si="11"/>
        <v>-3.4949267192784683E-2</v>
      </c>
      <c r="AM8" s="5">
        <f t="shared" si="11"/>
        <v>5.9011556429802159E-3</v>
      </c>
      <c r="AN8" s="5">
        <f t="shared" si="11"/>
        <v>2.9023746701847042E-2</v>
      </c>
      <c r="AO8" s="5">
        <f t="shared" si="11"/>
        <v>-4.9621928166351581E-2</v>
      </c>
      <c r="AP8" s="5">
        <f t="shared" si="11"/>
        <v>-5.1361068310218361E-4</v>
      </c>
      <c r="AQ8" s="5">
        <f t="shared" si="11"/>
        <v>3.6160420775805502E-2</v>
      </c>
      <c r="AR8" s="5">
        <f t="shared" si="11"/>
        <v>-2.2914757103574823E-3</v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0.249</v>
      </c>
      <c r="BB8" s="3">
        <f t="shared" si="14"/>
        <v>8.4000000000000005E-2</v>
      </c>
      <c r="BC8" s="3">
        <f t="shared" si="15"/>
        <v>-8.4000000000000005E-2</v>
      </c>
      <c r="BD8" s="3">
        <f t="shared" si="16"/>
        <v>-0.249</v>
      </c>
      <c r="BE8" s="56">
        <f t="shared" si="17"/>
        <v>-7.4608337273323333E-3</v>
      </c>
      <c r="BF8" s="56">
        <f t="shared" si="18"/>
        <v>1.765529399883296E-2</v>
      </c>
      <c r="BG8" s="58">
        <f t="shared" si="19"/>
        <v>-3.7585194123509402</v>
      </c>
      <c r="BH8" s="92">
        <f t="shared" si="20"/>
        <v>-4.1999999999999886</v>
      </c>
      <c r="BI8" s="4">
        <f t="shared" si="20"/>
        <v>4.9000000000000341</v>
      </c>
      <c r="BJ8" s="4">
        <f t="shared" si="20"/>
        <v>-6.3000000000000114</v>
      </c>
      <c r="BK8" s="4">
        <f t="shared" si="20"/>
        <v>-0.10000000000002274</v>
      </c>
      <c r="BL8" s="4">
        <f t="shared" si="20"/>
        <v>-9.9000000000000057</v>
      </c>
      <c r="BM8" s="4">
        <f t="shared" si="20"/>
        <v>-9.3000000000000114</v>
      </c>
      <c r="BN8" s="4">
        <f t="shared" si="20"/>
        <v>2.4000000000000341</v>
      </c>
      <c r="BO8" s="4">
        <f t="shared" si="20"/>
        <v>4.4000000000000057</v>
      </c>
      <c r="BP8" s="4">
        <f t="shared" si="20"/>
        <v>-10.5</v>
      </c>
      <c r="BQ8" s="4">
        <f t="shared" si="20"/>
        <v>-9.9999999999994316E-2</v>
      </c>
      <c r="BR8" s="4">
        <f t="shared" si="20"/>
        <v>5.5</v>
      </c>
      <c r="BS8" s="4">
        <f t="shared" si="20"/>
        <v>-0.5</v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64.308399999999978</v>
      </c>
      <c r="CC8" s="93">
        <f t="shared" si="23"/>
        <v>21.694399999999995</v>
      </c>
      <c r="CD8" s="93">
        <f t="shared" si="24"/>
        <v>-21.694399999999995</v>
      </c>
      <c r="CE8" s="93">
        <f t="shared" si="25"/>
        <v>-64.308399999999978</v>
      </c>
      <c r="CF8" s="59">
        <f t="shared" si="26"/>
        <v>-1.9749999999999968</v>
      </c>
      <c r="CG8" s="58">
        <f t="shared" si="27"/>
        <v>3.7585194123509402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90</v>
      </c>
      <c r="B9" s="141" t="s">
        <v>91</v>
      </c>
      <c r="C9" s="22">
        <v>1</v>
      </c>
      <c r="D9" s="150">
        <v>274.89999999999998</v>
      </c>
      <c r="E9" s="150">
        <v>424.4</v>
      </c>
      <c r="F9" s="150">
        <v>293.39999999999998</v>
      </c>
      <c r="G9" s="150">
        <v>318.39999999999998</v>
      </c>
      <c r="H9" s="150">
        <v>192.3</v>
      </c>
      <c r="I9" s="150">
        <v>253.9</v>
      </c>
      <c r="J9" s="150"/>
      <c r="K9" s="150"/>
      <c r="L9" s="150"/>
      <c r="M9" s="150">
        <v>197.8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-6.1572622537964094E-3</v>
      </c>
      <c r="Y9" s="19">
        <f t="shared" si="4"/>
        <v>3.5023192564477959E-2</v>
      </c>
      <c r="Z9" s="17">
        <f t="shared" si="5"/>
        <v>0</v>
      </c>
      <c r="AA9" s="18">
        <f t="shared" si="6"/>
        <v>-0.55714285714287015</v>
      </c>
      <c r="AB9" s="20">
        <f t="shared" si="7"/>
        <v>11.138763524730066</v>
      </c>
      <c r="AC9" s="17">
        <f t="shared" si="8"/>
        <v>0</v>
      </c>
      <c r="AD9" s="96">
        <f t="shared" si="0"/>
        <v>1</v>
      </c>
      <c r="AE9" s="97">
        <f t="shared" si="9"/>
        <v>7</v>
      </c>
      <c r="AF9" s="53" t="str">
        <f t="shared" si="10"/>
        <v>Tid 5</v>
      </c>
      <c r="AG9" s="86">
        <f t="shared" si="11"/>
        <v>-5.9206023271731745E-2</v>
      </c>
      <c r="AH9" s="5">
        <f t="shared" si="11"/>
        <v>5.7299451918285893E-2</v>
      </c>
      <c r="AI9" s="5">
        <f t="shared" si="11"/>
        <v>-3.5185794146662452E-2</v>
      </c>
      <c r="AJ9" s="5">
        <f t="shared" si="11"/>
        <v>5.2214144084600012E-2</v>
      </c>
      <c r="AK9" s="5">
        <f t="shared" si="11"/>
        <v>-2.8297119757453193E-2</v>
      </c>
      <c r="AL9" s="5">
        <f t="shared" si="11"/>
        <v>-4.5847425779782069E-2</v>
      </c>
      <c r="AM9" s="5" t="str">
        <f t="shared" si="11"/>
        <v/>
      </c>
      <c r="AN9" s="5" t="str">
        <f t="shared" si="11"/>
        <v/>
      </c>
      <c r="AO9" s="5" t="str">
        <f t="shared" si="11"/>
        <v/>
      </c>
      <c r="AP9" s="5">
        <f t="shared" si="11"/>
        <v>1.5921931176168691E-2</v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>
        <f t="shared" si="13"/>
        <v>0.249</v>
      </c>
      <c r="BB9" s="3">
        <f t="shared" si="14"/>
        <v>8.4000000000000005E-2</v>
      </c>
      <c r="BC9" s="3">
        <f t="shared" si="15"/>
        <v>-8.4000000000000005E-2</v>
      </c>
      <c r="BD9" s="3">
        <f t="shared" si="16"/>
        <v>-0.249</v>
      </c>
      <c r="BE9" s="56">
        <f t="shared" si="17"/>
        <v>-6.1572622537964094E-3</v>
      </c>
      <c r="BF9" s="56">
        <f t="shared" si="18"/>
        <v>4.4102271832558666E-2</v>
      </c>
      <c r="BG9" s="58">
        <f t="shared" si="19"/>
        <v>-14.026270618872035</v>
      </c>
      <c r="BH9" s="92">
        <f t="shared" si="20"/>
        <v>-17.300000000000011</v>
      </c>
      <c r="BI9" s="4">
        <f t="shared" si="20"/>
        <v>23</v>
      </c>
      <c r="BJ9" s="4">
        <f t="shared" si="20"/>
        <v>-10.700000000000045</v>
      </c>
      <c r="BK9" s="4">
        <f t="shared" si="20"/>
        <v>15.799999999999955</v>
      </c>
      <c r="BL9" s="4">
        <f t="shared" si="20"/>
        <v>-5.5999999999999943</v>
      </c>
      <c r="BM9" s="4">
        <f t="shared" si="20"/>
        <v>-12.200000000000017</v>
      </c>
      <c r="BN9" s="4" t="str">
        <f t="shared" si="20"/>
        <v/>
      </c>
      <c r="BO9" s="4" t="str">
        <f t="shared" si="20"/>
        <v/>
      </c>
      <c r="BP9" s="4" t="str">
        <f t="shared" si="20"/>
        <v/>
      </c>
      <c r="BQ9" s="4">
        <f t="shared" si="20"/>
        <v>3.1000000000000227</v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>
        <f t="shared" si="22"/>
        <v>64.308399999999978</v>
      </c>
      <c r="CC9" s="93">
        <f t="shared" si="23"/>
        <v>21.694399999999995</v>
      </c>
      <c r="CD9" s="93">
        <f t="shared" si="24"/>
        <v>-21.694399999999995</v>
      </c>
      <c r="CE9" s="93">
        <f t="shared" si="25"/>
        <v>-64.308399999999978</v>
      </c>
      <c r="CF9" s="59">
        <f t="shared" si="26"/>
        <v>-0.55714285714287015</v>
      </c>
      <c r="CG9" s="58">
        <f t="shared" si="27"/>
        <v>14.026270618872035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 t="s">
        <v>102</v>
      </c>
      <c r="B10" s="141" t="s">
        <v>103</v>
      </c>
      <c r="C10" s="22">
        <v>1</v>
      </c>
      <c r="D10" s="150"/>
      <c r="E10" s="150"/>
      <c r="F10" s="150"/>
      <c r="G10" s="150"/>
      <c r="H10" s="150"/>
      <c r="I10" s="150"/>
      <c r="J10" s="150">
        <v>414.8</v>
      </c>
      <c r="K10" s="150">
        <v>151.69999999999999</v>
      </c>
      <c r="L10" s="150">
        <v>199.2</v>
      </c>
      <c r="M10" s="150">
        <v>193.9</v>
      </c>
      <c r="N10" s="150">
        <v>157</v>
      </c>
      <c r="O10" s="150">
        <v>206.3</v>
      </c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-1.0742577180774223E-2</v>
      </c>
      <c r="Y10" s="19">
        <f t="shared" si="4"/>
        <v>3.1147116217051098E-2</v>
      </c>
      <c r="Z10" s="17">
        <f t="shared" si="5"/>
        <v>0</v>
      </c>
      <c r="AA10" s="18">
        <f t="shared" si="6"/>
        <v>-1.9999999999999905</v>
      </c>
      <c r="AB10" s="20">
        <f t="shared" si="7"/>
        <v>6.9962139036929925</v>
      </c>
      <c r="AC10" s="17">
        <f t="shared" si="8"/>
        <v>0</v>
      </c>
      <c r="AD10" s="96">
        <f t="shared" si="0"/>
        <v>1</v>
      </c>
      <c r="AE10" s="97">
        <f t="shared" si="9"/>
        <v>6</v>
      </c>
      <c r="AF10" s="53" t="str">
        <f t="shared" si="10"/>
        <v>Tid 6</v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>
        <f t="shared" si="11"/>
        <v>1.9916400295057812E-2</v>
      </c>
      <c r="AN10" s="5">
        <f t="shared" si="11"/>
        <v>6.5963060686002883E-4</v>
      </c>
      <c r="AO10" s="5">
        <f t="shared" si="11"/>
        <v>-5.860113421550095E-2</v>
      </c>
      <c r="AP10" s="5">
        <f t="shared" si="11"/>
        <v>-4.1088854648175799E-3</v>
      </c>
      <c r="AQ10" s="5">
        <f t="shared" si="11"/>
        <v>3.2215647600263075E-2</v>
      </c>
      <c r="AR10" s="5">
        <f t="shared" si="11"/>
        <v>-5.4537121906507724E-2</v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>
        <f t="shared" si="13"/>
        <v>0.249</v>
      </c>
      <c r="BB10" s="3">
        <f t="shared" si="14"/>
        <v>8.4000000000000005E-2</v>
      </c>
      <c r="BC10" s="3">
        <f t="shared" si="15"/>
        <v>-8.4000000000000005E-2</v>
      </c>
      <c r="BD10" s="3">
        <f t="shared" si="16"/>
        <v>-0.249</v>
      </c>
      <c r="BE10" s="56">
        <f t="shared" si="17"/>
        <v>-1.0742577180774223E-2</v>
      </c>
      <c r="BF10" s="56">
        <f t="shared" si="18"/>
        <v>3.9734138514784155E-2</v>
      </c>
      <c r="BG10" s="58">
        <f t="shared" si="19"/>
        <v>-8.9250166978930405</v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 t="str">
        <f t="shared" si="20"/>
        <v/>
      </c>
      <c r="BN10" s="4">
        <f t="shared" si="20"/>
        <v>8.1000000000000227</v>
      </c>
      <c r="BO10" s="4">
        <f t="shared" si="20"/>
        <v>9.9999999999994316E-2</v>
      </c>
      <c r="BP10" s="4">
        <f t="shared" si="20"/>
        <v>-12.400000000000006</v>
      </c>
      <c r="BQ10" s="4">
        <f t="shared" si="20"/>
        <v>-0.79999999999998295</v>
      </c>
      <c r="BR10" s="4">
        <f t="shared" si="20"/>
        <v>4.9000000000000057</v>
      </c>
      <c r="BS10" s="4">
        <f t="shared" si="20"/>
        <v>-11.899999999999977</v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>
        <f t="shared" si="22"/>
        <v>64.308399999999978</v>
      </c>
      <c r="CC10" s="93">
        <f t="shared" si="23"/>
        <v>21.694399999999995</v>
      </c>
      <c r="CD10" s="93">
        <f t="shared" si="24"/>
        <v>-21.694399999999995</v>
      </c>
      <c r="CE10" s="93">
        <f t="shared" si="25"/>
        <v>-64.308399999999978</v>
      </c>
      <c r="CF10" s="59">
        <f t="shared" si="26"/>
        <v>-1.9999999999999905</v>
      </c>
      <c r="CG10" s="58">
        <f t="shared" si="27"/>
        <v>8.9250166978930405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4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1"/>
      <c r="F12" s="151"/>
      <c r="G12" s="151"/>
      <c r="H12" s="150"/>
      <c r="I12" s="151"/>
      <c r="J12" s="151"/>
      <c r="K12" s="150"/>
      <c r="L12" s="151"/>
      <c r="M12" s="151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1"/>
      <c r="H13" s="150"/>
      <c r="I13" s="151"/>
      <c r="J13" s="151"/>
      <c r="K13" s="150"/>
      <c r="L13" s="151"/>
      <c r="M13" s="151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1"/>
      <c r="H14" s="150"/>
      <c r="I14" s="151"/>
      <c r="J14" s="151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 t="shared" si="29"/>
        <v/>
      </c>
      <c r="BL15" s="88" t="str">
        <f t="shared" si="29"/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14" priority="3">
      <formula>ABS(Z5)&gt;=0.05</formula>
    </cfRule>
  </conditionalFormatting>
  <conditionalFormatting sqref="AA5:AA38">
    <cfRule type="expression" dxfId="13" priority="2">
      <formula>OR(ABS($AA5+$AB5)&gt;$AA$3,ABS($AA5-$AB5)&gt;$AA$3)</formula>
    </cfRule>
  </conditionalFormatting>
  <conditionalFormatting sqref="X5:X38">
    <cfRule type="expression" dxfId="12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Z68"/>
  <sheetViews>
    <sheetView zoomScale="90" zoomScaleNormal="90" workbookViewId="0">
      <selection activeCell="G4" sqref="G4:G10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94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8">
        <v>125</v>
      </c>
      <c r="H3" s="148">
        <v>126</v>
      </c>
      <c r="I3" s="149">
        <v>31</v>
      </c>
      <c r="J3" s="149">
        <v>32</v>
      </c>
      <c r="K3" s="148">
        <v>33</v>
      </c>
      <c r="L3" s="148">
        <v>36</v>
      </c>
      <c r="M3" s="148"/>
      <c r="N3" s="148"/>
      <c r="O3" s="148"/>
      <c r="P3" s="153"/>
      <c r="Q3" s="153"/>
      <c r="R3" s="148"/>
      <c r="S3" s="148"/>
      <c r="T3" s="153"/>
      <c r="U3" s="148"/>
      <c r="V3" s="148"/>
      <c r="W3" s="1"/>
      <c r="X3" s="166">
        <v>0.05</v>
      </c>
      <c r="Y3" s="167"/>
      <c r="Z3" s="156">
        <v>0.17</v>
      </c>
      <c r="AA3" s="168">
        <f>X3*AD3</f>
        <v>2.0400000000000001E-2</v>
      </c>
      <c r="AB3" s="168"/>
      <c r="AC3" s="157">
        <f>Z3*AD3</f>
        <v>6.9360000000000005E-2</v>
      </c>
      <c r="AD3" s="9">
        <f>AVERAGE(D4:W4)</f>
        <v>0.40799999999999997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0.20599999999999999</v>
      </c>
      <c r="E4" s="150">
        <v>0.505</v>
      </c>
      <c r="F4" s="150">
        <v>0.36299999999999999</v>
      </c>
      <c r="G4" s="159">
        <v>0.158</v>
      </c>
      <c r="H4" s="150">
        <v>0.24199999999999999</v>
      </c>
      <c r="I4" s="150">
        <v>0.34300000000000003</v>
      </c>
      <c r="J4" s="150">
        <v>0.65</v>
      </c>
      <c r="K4" s="150">
        <v>0.77700000000000002</v>
      </c>
      <c r="L4" s="150">
        <v>0.42799999999999999</v>
      </c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0.20599999999999999</v>
      </c>
      <c r="AH4" s="32">
        <f t="shared" ref="AH4:AZ4" si="1">E4*$AD4</f>
        <v>0.505</v>
      </c>
      <c r="AI4" s="32">
        <f t="shared" si="1"/>
        <v>0.36299999999999999</v>
      </c>
      <c r="AJ4" s="32">
        <f t="shared" si="1"/>
        <v>0.158</v>
      </c>
      <c r="AK4" s="32">
        <f t="shared" si="1"/>
        <v>0.24199999999999999</v>
      </c>
      <c r="AL4" s="32">
        <f t="shared" si="1"/>
        <v>0.34300000000000003</v>
      </c>
      <c r="AM4" s="32">
        <f t="shared" si="1"/>
        <v>0.65</v>
      </c>
      <c r="AN4" s="32">
        <f t="shared" si="1"/>
        <v>0.77700000000000002</v>
      </c>
      <c r="AO4" s="32">
        <f t="shared" si="1"/>
        <v>0.42799999999999999</v>
      </c>
      <c r="AP4" s="32">
        <f t="shared" si="1"/>
        <v>0</v>
      </c>
      <c r="AQ4" s="32">
        <f t="shared" si="1"/>
        <v>0</v>
      </c>
      <c r="AR4" s="32">
        <f t="shared" si="1"/>
        <v>0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0.20599999999999999</v>
      </c>
      <c r="BI4" s="31">
        <f t="shared" ref="BI4:CA4" si="2">AH4</f>
        <v>0.505</v>
      </c>
      <c r="BJ4" s="31">
        <f t="shared" si="2"/>
        <v>0.36299999999999999</v>
      </c>
      <c r="BK4" s="31">
        <f t="shared" si="2"/>
        <v>0.158</v>
      </c>
      <c r="BL4" s="31">
        <f t="shared" si="2"/>
        <v>0.24199999999999999</v>
      </c>
      <c r="BM4" s="31">
        <f t="shared" si="2"/>
        <v>0.34300000000000003</v>
      </c>
      <c r="BN4" s="31">
        <f t="shared" si="2"/>
        <v>0.65</v>
      </c>
      <c r="BO4" s="31">
        <f t="shared" si="2"/>
        <v>0.77700000000000002</v>
      </c>
      <c r="BP4" s="31">
        <f t="shared" si="2"/>
        <v>0.42799999999999999</v>
      </c>
      <c r="BQ4" s="31">
        <f t="shared" si="2"/>
        <v>0</v>
      </c>
      <c r="BR4" s="31">
        <f t="shared" si="2"/>
        <v>0</v>
      </c>
      <c r="BS4" s="31">
        <f t="shared" si="2"/>
        <v>0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0.218</v>
      </c>
      <c r="E5" s="150">
        <v>0.47599999999999998</v>
      </c>
      <c r="F5" s="150">
        <v>0.33200000000000002</v>
      </c>
      <c r="G5" s="159">
        <v>0.17</v>
      </c>
      <c r="H5" s="150">
        <v>0.22800000000000001</v>
      </c>
      <c r="I5" s="155">
        <v>0.35699999999999998</v>
      </c>
      <c r="J5" s="150">
        <v>0.65800000000000003</v>
      </c>
      <c r="K5" s="150">
        <v>0.79400000000000004</v>
      </c>
      <c r="L5" s="150">
        <v>0.42499999999999999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1.6878421294620595E-4</v>
      </c>
      <c r="Y5" s="19">
        <f t="shared" ref="Y5:Y14" si="4">IF(AE5&lt;2,"",STDEV(AG5:AZ5)/SQRT(COUNT(AG5:AZ5))*TINV(0.1,COUNT(AG5:AZ5)-1))</f>
        <v>3.4957124535789495E-2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-1.5555555555555539E-3</v>
      </c>
      <c r="AB5" s="20">
        <f t="shared" ref="AB5:AB14" si="7">IF(AE5&lt;2,"",STDEV(BH5:CA5)/SQRT(COUNT(BH5:CA5))*TINV(0.1,COUNT(BH5:CA5)-1))</f>
        <v>1.1642245615040292E-2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9</v>
      </c>
      <c r="AF5" s="53" t="str">
        <f t="shared" ref="AF5:AF13" si="10">IF(A5="","",A5)</f>
        <v>Tid 1</v>
      </c>
      <c r="AG5" s="86">
        <f t="shared" ref="AG5:AV14" si="11">IF(D5*D$4=0,"",D5*$AD5/AG$4-1)</f>
        <v>5.8252427184465994E-2</v>
      </c>
      <c r="AH5" s="5">
        <f t="shared" si="11"/>
        <v>-5.7425742574257477E-2</v>
      </c>
      <c r="AI5" s="5">
        <f t="shared" si="11"/>
        <v>-8.5399449035812647E-2</v>
      </c>
      <c r="AJ5" s="5">
        <f t="shared" si="11"/>
        <v>7.5949367088607556E-2</v>
      </c>
      <c r="AK5" s="5">
        <f t="shared" si="11"/>
        <v>-5.7851239669421406E-2</v>
      </c>
      <c r="AL5" s="5">
        <f t="shared" si="11"/>
        <v>4.0816326530612068E-2</v>
      </c>
      <c r="AM5" s="5">
        <f t="shared" si="11"/>
        <v>1.2307692307692353E-2</v>
      </c>
      <c r="AN5" s="5">
        <f t="shared" si="11"/>
        <v>2.1879021879021909E-2</v>
      </c>
      <c r="AO5" s="5">
        <f t="shared" si="11"/>
        <v>-7.0093457943924964E-3</v>
      </c>
      <c r="AP5" s="5" t="str">
        <f t="shared" si="11"/>
        <v/>
      </c>
      <c r="AQ5" s="5" t="str">
        <f t="shared" si="11"/>
        <v/>
      </c>
      <c r="AR5" s="5" t="str">
        <f t="shared" si="11"/>
        <v/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0.17</v>
      </c>
      <c r="BB5" s="3">
        <f t="shared" ref="BB5:BB14" si="14">IF(AE5=0,"",X$3)</f>
        <v>0.05</v>
      </c>
      <c r="BC5" s="3">
        <f t="shared" ref="BC5:BC14" si="15">IF(AE5=0,"",-BB5)</f>
        <v>-0.05</v>
      </c>
      <c r="BD5" s="3">
        <f t="shared" ref="BD5:BD14" si="16">IF(AE5=0,"",-BA5)</f>
        <v>-0.17</v>
      </c>
      <c r="BE5" s="56">
        <f t="shared" ref="BE5:BE14" si="17">IF(AE5=0,"",AVERAGE(AG5:AZ5))</f>
        <v>1.6878421294620595E-4</v>
      </c>
      <c r="BF5" s="56">
        <f t="shared" ref="BF5:BF14" si="18">IF(AE5&lt;2,"",STDEV(AG5:AZ5)/SQRT(AE5)*TINV(0.05,AE5-1))</f>
        <v>4.3349928104795293E-2</v>
      </c>
      <c r="BG5" s="58">
        <f t="shared" ref="BG5:BG14" si="19">IF(CG5="","",-CG5)</f>
        <v>-1.4437414893025803E-2</v>
      </c>
      <c r="BH5" s="92">
        <f t="shared" ref="BH5:BW14" si="20">IF(D5*D$4=0,"",D5*$AD5-AG$4)</f>
        <v>1.2000000000000011E-2</v>
      </c>
      <c r="BI5" s="4">
        <f t="shared" si="20"/>
        <v>-2.9000000000000026E-2</v>
      </c>
      <c r="BJ5" s="4">
        <f t="shared" si="20"/>
        <v>-3.0999999999999972E-2</v>
      </c>
      <c r="BK5" s="4">
        <f t="shared" si="20"/>
        <v>1.2000000000000011E-2</v>
      </c>
      <c r="BL5" s="4">
        <f t="shared" si="20"/>
        <v>-1.3999999999999985E-2</v>
      </c>
      <c r="BM5" s="4">
        <f t="shared" si="20"/>
        <v>1.3999999999999957E-2</v>
      </c>
      <c r="BN5" s="4">
        <f t="shared" si="20"/>
        <v>8.0000000000000071E-3</v>
      </c>
      <c r="BO5" s="4">
        <f t="shared" si="20"/>
        <v>1.7000000000000015E-2</v>
      </c>
      <c r="BP5" s="4">
        <f t="shared" si="20"/>
        <v>-3.0000000000000027E-3</v>
      </c>
      <c r="BQ5" s="4" t="str">
        <f t="shared" si="20"/>
        <v/>
      </c>
      <c r="BR5" s="4" t="str">
        <f t="shared" si="20"/>
        <v/>
      </c>
      <c r="BS5" s="4" t="str">
        <f t="shared" si="20"/>
        <v/>
      </c>
      <c r="BT5" s="4" t="str">
        <f t="shared" si="20"/>
        <v/>
      </c>
      <c r="BU5" s="4" t="str">
        <f t="shared" si="20"/>
        <v/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6.9360000000000005E-2</v>
      </c>
      <c r="CC5" s="93">
        <f t="shared" ref="CC5:CC14" si="23">IF(AE5=0,"",AA$3)</f>
        <v>2.0400000000000001E-2</v>
      </c>
      <c r="CD5" s="93">
        <f t="shared" ref="CD5:CD14" si="24">IF(AE5=0,"",-CC5)</f>
        <v>-2.0400000000000001E-2</v>
      </c>
      <c r="CE5" s="93">
        <f t="shared" ref="CE5:CE14" si="25">IF(AE5=0,"",-CB5)</f>
        <v>-6.9360000000000005E-2</v>
      </c>
      <c r="CF5" s="59">
        <f t="shared" ref="CF5:CF14" si="26">IF(AE5=0,"",AVERAGE(BH5:CA5))</f>
        <v>-1.5555555555555539E-3</v>
      </c>
      <c r="CG5" s="58">
        <f t="shared" ref="CG5:CG14" si="27">IF(AE5&lt;2,"",STDEV(BH5:CA5)/SQRT(AE5)*TINV(0.05,AE5-1))</f>
        <v>1.4437414893025803E-2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0.20200000000000001</v>
      </c>
      <c r="E6" s="150">
        <v>0.51</v>
      </c>
      <c r="F6" s="150">
        <v>0.318</v>
      </c>
      <c r="G6" s="159">
        <v>0.16600000000000001</v>
      </c>
      <c r="H6" s="150">
        <v>0.246</v>
      </c>
      <c r="I6" s="150">
        <v>0.33500000000000002</v>
      </c>
      <c r="J6" s="150">
        <v>0.66</v>
      </c>
      <c r="K6" s="150">
        <v>0.78200000000000003</v>
      </c>
      <c r="L6" s="150">
        <v>0.41599999999999998</v>
      </c>
      <c r="M6" s="150"/>
      <c r="N6" s="150"/>
      <c r="O6" s="150"/>
      <c r="P6" s="154"/>
      <c r="Q6" s="150"/>
      <c r="R6" s="150"/>
      <c r="S6" s="150"/>
      <c r="T6" s="150"/>
      <c r="U6" s="150"/>
      <c r="V6" s="150"/>
      <c r="W6" s="150"/>
      <c r="X6" s="16">
        <f t="shared" si="3"/>
        <v>-1.0651440809329326E-2</v>
      </c>
      <c r="Y6" s="19">
        <f t="shared" si="4"/>
        <v>3.0419126910500457E-2</v>
      </c>
      <c r="Z6" s="17">
        <f t="shared" si="5"/>
        <v>0</v>
      </c>
      <c r="AA6" s="18">
        <f t="shared" si="6"/>
        <v>-4.1111111111111053E-3</v>
      </c>
      <c r="AB6" s="20">
        <f t="shared" si="7"/>
        <v>1.0571314091110017E-2</v>
      </c>
      <c r="AC6" s="17">
        <f t="shared" si="8"/>
        <v>0</v>
      </c>
      <c r="AD6" s="96">
        <f t="shared" si="0"/>
        <v>1</v>
      </c>
      <c r="AE6" s="97">
        <f t="shared" si="9"/>
        <v>9</v>
      </c>
      <c r="AF6" s="53" t="str">
        <f t="shared" si="10"/>
        <v>Tid 2</v>
      </c>
      <c r="AG6" s="86">
        <f t="shared" si="11"/>
        <v>-1.941747572815522E-2</v>
      </c>
      <c r="AH6" s="5">
        <f t="shared" si="11"/>
        <v>9.9009900990099098E-3</v>
      </c>
      <c r="AI6" s="5">
        <f t="shared" si="11"/>
        <v>-0.12396694214876025</v>
      </c>
      <c r="AJ6" s="5">
        <f t="shared" si="11"/>
        <v>5.0632911392405111E-2</v>
      </c>
      <c r="AK6" s="5">
        <f t="shared" si="11"/>
        <v>1.6528925619834656E-2</v>
      </c>
      <c r="AL6" s="5">
        <f t="shared" si="11"/>
        <v>-2.3323615160349864E-2</v>
      </c>
      <c r="AM6" s="5">
        <f t="shared" si="11"/>
        <v>1.538461538461533E-2</v>
      </c>
      <c r="AN6" s="5">
        <f t="shared" si="11"/>
        <v>6.4350064350064962E-3</v>
      </c>
      <c r="AO6" s="5">
        <f t="shared" si="11"/>
        <v>-2.8037383177570097E-2</v>
      </c>
      <c r="AP6" s="5" t="str">
        <f t="shared" si="11"/>
        <v/>
      </c>
      <c r="AQ6" s="5" t="str">
        <f t="shared" si="11"/>
        <v/>
      </c>
      <c r="AR6" s="5" t="str">
        <f t="shared" si="11"/>
        <v/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0.17</v>
      </c>
      <c r="BB6" s="3">
        <f t="shared" si="14"/>
        <v>0.05</v>
      </c>
      <c r="BC6" s="3">
        <f t="shared" si="15"/>
        <v>-0.05</v>
      </c>
      <c r="BD6" s="3">
        <f t="shared" si="16"/>
        <v>-0.17</v>
      </c>
      <c r="BE6" s="56">
        <f t="shared" si="17"/>
        <v>-1.0651440809329326E-2</v>
      </c>
      <c r="BF6" s="56">
        <f t="shared" si="18"/>
        <v>3.7722409439906103E-2</v>
      </c>
      <c r="BG6" s="58">
        <f t="shared" si="19"/>
        <v>-1.3109365026681504E-2</v>
      </c>
      <c r="BH6" s="92">
        <f t="shared" si="20"/>
        <v>-3.9999999999999758E-3</v>
      </c>
      <c r="BI6" s="4">
        <f t="shared" si="20"/>
        <v>5.0000000000000044E-3</v>
      </c>
      <c r="BJ6" s="4">
        <f t="shared" si="20"/>
        <v>-4.4999999999999984E-2</v>
      </c>
      <c r="BK6" s="4">
        <f t="shared" si="20"/>
        <v>8.0000000000000071E-3</v>
      </c>
      <c r="BL6" s="4">
        <f t="shared" si="20"/>
        <v>4.0000000000000036E-3</v>
      </c>
      <c r="BM6" s="4">
        <f t="shared" si="20"/>
        <v>-8.0000000000000071E-3</v>
      </c>
      <c r="BN6" s="4">
        <f t="shared" si="20"/>
        <v>1.0000000000000009E-2</v>
      </c>
      <c r="BO6" s="4">
        <f t="shared" si="20"/>
        <v>5.0000000000000044E-3</v>
      </c>
      <c r="BP6" s="4">
        <f t="shared" si="20"/>
        <v>-1.2000000000000011E-2</v>
      </c>
      <c r="BQ6" s="4" t="str">
        <f t="shared" si="20"/>
        <v/>
      </c>
      <c r="BR6" s="4" t="str">
        <f t="shared" si="20"/>
        <v/>
      </c>
      <c r="BS6" s="4" t="str">
        <f t="shared" si="20"/>
        <v/>
      </c>
      <c r="BT6" s="4" t="str">
        <f t="shared" si="20"/>
        <v/>
      </c>
      <c r="BU6" s="4" t="str">
        <f t="shared" si="20"/>
        <v/>
      </c>
      <c r="BV6" s="4" t="str">
        <f t="shared" si="20"/>
        <v/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6.9360000000000005E-2</v>
      </c>
      <c r="CC6" s="93">
        <f t="shared" si="23"/>
        <v>2.0400000000000001E-2</v>
      </c>
      <c r="CD6" s="93">
        <f t="shared" si="24"/>
        <v>-2.0400000000000001E-2</v>
      </c>
      <c r="CE6" s="93">
        <f t="shared" si="25"/>
        <v>-6.9360000000000005E-2</v>
      </c>
      <c r="CF6" s="59">
        <f t="shared" si="26"/>
        <v>-4.1111111111111053E-3</v>
      </c>
      <c r="CG6" s="58">
        <f t="shared" si="27"/>
        <v>1.3109365026681504E-2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0.21099999999999999</v>
      </c>
      <c r="E7" s="150">
        <v>0.54100000000000004</v>
      </c>
      <c r="F7" s="150">
        <v>0.33</v>
      </c>
      <c r="G7" s="159"/>
      <c r="H7" s="155">
        <v>0.25</v>
      </c>
      <c r="I7" s="159">
        <v>0.34899999999999998</v>
      </c>
      <c r="J7" s="150">
        <v>0.61199999999999999</v>
      </c>
      <c r="K7" s="150">
        <v>0.78900000000000003</v>
      </c>
      <c r="L7" s="150">
        <v>0.4</v>
      </c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6">
        <f t="shared" si="3"/>
        <v>-6.6547048364100081E-3</v>
      </c>
      <c r="Y7" s="19">
        <f t="shared" si="4"/>
        <v>3.8325596044741554E-2</v>
      </c>
      <c r="Z7" s="17">
        <f t="shared" si="5"/>
        <v>0</v>
      </c>
      <c r="AA7" s="18">
        <f t="shared" si="6"/>
        <v>-3.9999999999999966E-3</v>
      </c>
      <c r="AB7" s="20">
        <f t="shared" si="7"/>
        <v>1.7456139497103697E-2</v>
      </c>
      <c r="AC7" s="17">
        <f t="shared" si="8"/>
        <v>0</v>
      </c>
      <c r="AD7" s="96">
        <f t="shared" si="0"/>
        <v>1</v>
      </c>
      <c r="AE7" s="97">
        <f t="shared" si="9"/>
        <v>8</v>
      </c>
      <c r="AF7" s="53" t="str">
        <f t="shared" si="10"/>
        <v>Tid 3</v>
      </c>
      <c r="AG7" s="86">
        <f t="shared" si="11"/>
        <v>2.4271844660194164E-2</v>
      </c>
      <c r="AH7" s="5">
        <f t="shared" si="11"/>
        <v>7.128712871287135E-2</v>
      </c>
      <c r="AI7" s="5">
        <f t="shared" si="11"/>
        <v>-9.0909090909090828E-2</v>
      </c>
      <c r="AJ7" s="5" t="str">
        <f t="shared" si="11"/>
        <v/>
      </c>
      <c r="AK7" s="5">
        <f t="shared" si="11"/>
        <v>3.3057851239669533E-2</v>
      </c>
      <c r="AL7" s="5">
        <f t="shared" si="11"/>
        <v>1.7492711370262315E-2</v>
      </c>
      <c r="AM7" s="5">
        <f t="shared" si="11"/>
        <v>-5.8461538461538565E-2</v>
      </c>
      <c r="AN7" s="5">
        <f t="shared" si="11"/>
        <v>1.5444015444015413E-2</v>
      </c>
      <c r="AO7" s="5">
        <f t="shared" si="11"/>
        <v>-6.5420560747663448E-2</v>
      </c>
      <c r="AP7" s="5" t="str">
        <f t="shared" si="11"/>
        <v/>
      </c>
      <c r="AQ7" s="5" t="str">
        <f t="shared" si="11"/>
        <v/>
      </c>
      <c r="AR7" s="5" t="str">
        <f t="shared" si="11"/>
        <v/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0.17</v>
      </c>
      <c r="BB7" s="3">
        <f t="shared" si="14"/>
        <v>0.05</v>
      </c>
      <c r="BC7" s="3">
        <f t="shared" si="15"/>
        <v>-0.05</v>
      </c>
      <c r="BD7" s="3">
        <f t="shared" si="16"/>
        <v>-0.17</v>
      </c>
      <c r="BE7" s="56">
        <f t="shared" si="17"/>
        <v>-6.6547048364100081E-3</v>
      </c>
      <c r="BF7" s="56">
        <f t="shared" si="18"/>
        <v>4.7834190474160328E-2</v>
      </c>
      <c r="BG7" s="58">
        <f t="shared" si="19"/>
        <v>-2.1787014106008598E-2</v>
      </c>
      <c r="BH7" s="92">
        <f t="shared" si="20"/>
        <v>5.0000000000000044E-3</v>
      </c>
      <c r="BI7" s="4">
        <f t="shared" si="20"/>
        <v>3.6000000000000032E-2</v>
      </c>
      <c r="BJ7" s="4">
        <f t="shared" si="20"/>
        <v>-3.2999999999999974E-2</v>
      </c>
      <c r="BK7" s="4" t="str">
        <f t="shared" si="20"/>
        <v/>
      </c>
      <c r="BL7" s="4">
        <f t="shared" si="20"/>
        <v>8.0000000000000071E-3</v>
      </c>
      <c r="BM7" s="4">
        <f t="shared" si="20"/>
        <v>5.9999999999999498E-3</v>
      </c>
      <c r="BN7" s="4">
        <f t="shared" si="20"/>
        <v>-3.8000000000000034E-2</v>
      </c>
      <c r="BO7" s="4">
        <f t="shared" si="20"/>
        <v>1.2000000000000011E-2</v>
      </c>
      <c r="BP7" s="4">
        <f t="shared" si="20"/>
        <v>-2.7999999999999969E-2</v>
      </c>
      <c r="BQ7" s="4" t="str">
        <f t="shared" si="20"/>
        <v/>
      </c>
      <c r="BR7" s="4" t="str">
        <f t="shared" si="20"/>
        <v/>
      </c>
      <c r="BS7" s="4" t="str">
        <f t="shared" si="20"/>
        <v/>
      </c>
      <c r="BT7" s="4" t="str">
        <f t="shared" si="20"/>
        <v/>
      </c>
      <c r="BU7" s="4" t="str">
        <f t="shared" si="20"/>
        <v/>
      </c>
      <c r="BV7" s="4" t="str">
        <f t="shared" si="20"/>
        <v/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6.9360000000000005E-2</v>
      </c>
      <c r="CC7" s="93">
        <f t="shared" si="23"/>
        <v>2.0400000000000001E-2</v>
      </c>
      <c r="CD7" s="93">
        <f t="shared" si="24"/>
        <v>-2.0400000000000001E-2</v>
      </c>
      <c r="CE7" s="93">
        <f t="shared" si="25"/>
        <v>-6.9360000000000005E-2</v>
      </c>
      <c r="CF7" s="59">
        <f t="shared" si="26"/>
        <v>-3.9999999999999966E-3</v>
      </c>
      <c r="CG7" s="58">
        <f t="shared" si="27"/>
        <v>2.1787014106008598E-2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0.21199999999999999</v>
      </c>
      <c r="E8" s="150">
        <v>0.51100000000000001</v>
      </c>
      <c r="F8" s="150">
        <v>0.34200000000000003</v>
      </c>
      <c r="G8" s="159">
        <v>0.154</v>
      </c>
      <c r="H8" s="150">
        <v>0.23899999999999999</v>
      </c>
      <c r="I8" s="150">
        <v>0.32500000000000001</v>
      </c>
      <c r="J8" s="150">
        <v>0.63400000000000001</v>
      </c>
      <c r="K8" s="150">
        <v>0.80900000000000005</v>
      </c>
      <c r="L8" s="150">
        <v>0.39400000000000002</v>
      </c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6">
        <f t="shared" si="3"/>
        <v>-1.8878413083114911E-2</v>
      </c>
      <c r="Y8" s="19">
        <f t="shared" si="4"/>
        <v>2.526400097393976E-2</v>
      </c>
      <c r="Z8" s="17">
        <f t="shared" si="5"/>
        <v>0</v>
      </c>
      <c r="AA8" s="18">
        <f t="shared" si="6"/>
        <v>-5.7777777777777706E-3</v>
      </c>
      <c r="AB8" s="20">
        <f t="shared" si="7"/>
        <v>1.1998439725532549E-2</v>
      </c>
      <c r="AC8" s="17">
        <f t="shared" si="8"/>
        <v>0</v>
      </c>
      <c r="AD8" s="96">
        <f t="shared" si="0"/>
        <v>1</v>
      </c>
      <c r="AE8" s="97">
        <f t="shared" si="9"/>
        <v>9</v>
      </c>
      <c r="AF8" s="53" t="str">
        <f t="shared" si="10"/>
        <v>Tid 4</v>
      </c>
      <c r="AG8" s="86">
        <f t="shared" si="11"/>
        <v>2.9126213592232997E-2</v>
      </c>
      <c r="AH8" s="5">
        <f t="shared" si="11"/>
        <v>1.1881188118811892E-2</v>
      </c>
      <c r="AI8" s="5">
        <f t="shared" si="11"/>
        <v>-5.7851239669421406E-2</v>
      </c>
      <c r="AJ8" s="5">
        <f t="shared" si="11"/>
        <v>-2.5316455696202556E-2</v>
      </c>
      <c r="AK8" s="5">
        <f t="shared" si="11"/>
        <v>-1.2396694214875992E-2</v>
      </c>
      <c r="AL8" s="5">
        <f t="shared" si="11"/>
        <v>-5.2478134110787167E-2</v>
      </c>
      <c r="AM8" s="5">
        <f t="shared" si="11"/>
        <v>-2.4615384615384595E-2</v>
      </c>
      <c r="AN8" s="5">
        <f t="shared" si="11"/>
        <v>4.1184041184041176E-2</v>
      </c>
      <c r="AO8" s="5">
        <f t="shared" si="11"/>
        <v>-7.9439252336448551E-2</v>
      </c>
      <c r="AP8" s="5" t="str">
        <f t="shared" si="11"/>
        <v/>
      </c>
      <c r="AQ8" s="5" t="str">
        <f t="shared" si="11"/>
        <v/>
      </c>
      <c r="AR8" s="5" t="str">
        <f t="shared" si="11"/>
        <v/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0.17</v>
      </c>
      <c r="BB8" s="3">
        <f t="shared" si="14"/>
        <v>0.05</v>
      </c>
      <c r="BC8" s="3">
        <f t="shared" si="15"/>
        <v>-0.05</v>
      </c>
      <c r="BD8" s="3">
        <f t="shared" si="16"/>
        <v>-0.17</v>
      </c>
      <c r="BE8" s="56">
        <f t="shared" si="17"/>
        <v>-1.8878413083114911E-2</v>
      </c>
      <c r="BF8" s="56">
        <f t="shared" si="18"/>
        <v>3.13295970536277E-2</v>
      </c>
      <c r="BG8" s="58">
        <f t="shared" si="19"/>
        <v>-1.4879127112959172E-2</v>
      </c>
      <c r="BH8" s="92">
        <f t="shared" si="20"/>
        <v>6.0000000000000053E-3</v>
      </c>
      <c r="BI8" s="4">
        <f t="shared" si="20"/>
        <v>6.0000000000000053E-3</v>
      </c>
      <c r="BJ8" s="4">
        <f t="shared" si="20"/>
        <v>-2.0999999999999963E-2</v>
      </c>
      <c r="BK8" s="4">
        <f t="shared" si="20"/>
        <v>-4.0000000000000036E-3</v>
      </c>
      <c r="BL8" s="4">
        <f t="shared" si="20"/>
        <v>-3.0000000000000027E-3</v>
      </c>
      <c r="BM8" s="4">
        <f t="shared" si="20"/>
        <v>-1.8000000000000016E-2</v>
      </c>
      <c r="BN8" s="4">
        <f t="shared" si="20"/>
        <v>-1.6000000000000014E-2</v>
      </c>
      <c r="BO8" s="4">
        <f t="shared" si="20"/>
        <v>3.2000000000000028E-2</v>
      </c>
      <c r="BP8" s="4">
        <f t="shared" si="20"/>
        <v>-3.3999999999999975E-2</v>
      </c>
      <c r="BQ8" s="4" t="str">
        <f t="shared" si="20"/>
        <v/>
      </c>
      <c r="BR8" s="4" t="str">
        <f t="shared" si="20"/>
        <v/>
      </c>
      <c r="BS8" s="4" t="str">
        <f t="shared" si="20"/>
        <v/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6.9360000000000005E-2</v>
      </c>
      <c r="CC8" s="93">
        <f t="shared" si="23"/>
        <v>2.0400000000000001E-2</v>
      </c>
      <c r="CD8" s="93">
        <f t="shared" si="24"/>
        <v>-2.0400000000000001E-2</v>
      </c>
      <c r="CE8" s="93">
        <f t="shared" si="25"/>
        <v>-6.9360000000000005E-2</v>
      </c>
      <c r="CF8" s="59">
        <f t="shared" si="26"/>
        <v>-5.7777777777777706E-3</v>
      </c>
      <c r="CG8" s="58">
        <f t="shared" si="27"/>
        <v>1.4879127112959172E-2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90</v>
      </c>
      <c r="B9" s="141" t="s">
        <v>91</v>
      </c>
      <c r="C9" s="22">
        <v>1</v>
      </c>
      <c r="D9" s="150">
        <v>0.2</v>
      </c>
      <c r="E9" s="155">
        <v>0.51400000000000001</v>
      </c>
      <c r="F9" s="150">
        <v>0.34300000000000003</v>
      </c>
      <c r="G9" s="159">
        <v>0.17</v>
      </c>
      <c r="H9" s="150">
        <v>0.23599999999999999</v>
      </c>
      <c r="I9" s="150">
        <v>0.34699999999999998</v>
      </c>
      <c r="J9" s="150">
        <v>0.67700000000000005</v>
      </c>
      <c r="K9" s="150">
        <v>0.749</v>
      </c>
      <c r="L9" s="150">
        <v>0.40200000000000002</v>
      </c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-6.5364779951937084E-3</v>
      </c>
      <c r="Y9" s="19">
        <f t="shared" si="4"/>
        <v>2.8615944576066837E-2</v>
      </c>
      <c r="Z9" s="17">
        <f t="shared" si="5"/>
        <v>0</v>
      </c>
      <c r="AA9" s="18">
        <f t="shared" si="6"/>
        <v>-3.7777777777777718E-3</v>
      </c>
      <c r="AB9" s="20">
        <f t="shared" si="7"/>
        <v>1.1541429110991397E-2</v>
      </c>
      <c r="AC9" s="17">
        <f t="shared" si="8"/>
        <v>0</v>
      </c>
      <c r="AD9" s="96">
        <f t="shared" si="0"/>
        <v>1</v>
      </c>
      <c r="AE9" s="97">
        <f t="shared" si="9"/>
        <v>9</v>
      </c>
      <c r="AF9" s="53" t="str">
        <f t="shared" si="10"/>
        <v>Tid 5</v>
      </c>
      <c r="AG9" s="86">
        <f t="shared" si="11"/>
        <v>-2.9126213592232886E-2</v>
      </c>
      <c r="AH9" s="5">
        <f t="shared" si="11"/>
        <v>1.7821782178217838E-2</v>
      </c>
      <c r="AI9" s="5">
        <f t="shared" si="11"/>
        <v>-5.509641873278226E-2</v>
      </c>
      <c r="AJ9" s="5">
        <f t="shared" si="11"/>
        <v>7.5949367088607556E-2</v>
      </c>
      <c r="AK9" s="5">
        <f t="shared" si="11"/>
        <v>-2.4793388429752095E-2</v>
      </c>
      <c r="AL9" s="5">
        <f t="shared" si="11"/>
        <v>1.1661807580174877E-2</v>
      </c>
      <c r="AM9" s="5">
        <f t="shared" si="11"/>
        <v>4.1538461538461524E-2</v>
      </c>
      <c r="AN9" s="5">
        <f t="shared" si="11"/>
        <v>-3.6036036036036112E-2</v>
      </c>
      <c r="AO9" s="5">
        <f t="shared" si="11"/>
        <v>-6.074766355140182E-2</v>
      </c>
      <c r="AP9" s="5" t="str">
        <f t="shared" si="11"/>
        <v/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>
        <f t="shared" si="13"/>
        <v>0.17</v>
      </c>
      <c r="BB9" s="3">
        <f t="shared" si="14"/>
        <v>0.05</v>
      </c>
      <c r="BC9" s="3">
        <f t="shared" si="15"/>
        <v>-0.05</v>
      </c>
      <c r="BD9" s="3">
        <f t="shared" si="16"/>
        <v>-0.17</v>
      </c>
      <c r="BE9" s="56">
        <f t="shared" si="17"/>
        <v>-6.5364779951937084E-3</v>
      </c>
      <c r="BF9" s="56">
        <f t="shared" si="18"/>
        <v>3.5486303764866806E-2</v>
      </c>
      <c r="BG9" s="58">
        <f t="shared" si="19"/>
        <v>-1.431239350581697E-2</v>
      </c>
      <c r="BH9" s="92">
        <f t="shared" si="20"/>
        <v>-5.9999999999999776E-3</v>
      </c>
      <c r="BI9" s="4">
        <f t="shared" si="20"/>
        <v>9.000000000000008E-3</v>
      </c>
      <c r="BJ9" s="4">
        <f t="shared" si="20"/>
        <v>-1.9999999999999962E-2</v>
      </c>
      <c r="BK9" s="4">
        <f t="shared" si="20"/>
        <v>1.2000000000000011E-2</v>
      </c>
      <c r="BL9" s="4">
        <f t="shared" si="20"/>
        <v>-6.0000000000000053E-3</v>
      </c>
      <c r="BM9" s="4">
        <f t="shared" si="20"/>
        <v>3.999999999999948E-3</v>
      </c>
      <c r="BN9" s="4">
        <f t="shared" si="20"/>
        <v>2.7000000000000024E-2</v>
      </c>
      <c r="BO9" s="4">
        <f t="shared" si="20"/>
        <v>-2.8000000000000025E-2</v>
      </c>
      <c r="BP9" s="4">
        <f t="shared" si="20"/>
        <v>-2.5999999999999968E-2</v>
      </c>
      <c r="BQ9" s="4" t="str">
        <f t="shared" si="20"/>
        <v/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>
        <f t="shared" si="22"/>
        <v>6.9360000000000005E-2</v>
      </c>
      <c r="CC9" s="93">
        <f t="shared" si="23"/>
        <v>2.0400000000000001E-2</v>
      </c>
      <c r="CD9" s="93">
        <f t="shared" si="24"/>
        <v>-2.0400000000000001E-2</v>
      </c>
      <c r="CE9" s="93">
        <f t="shared" si="25"/>
        <v>-6.9360000000000005E-2</v>
      </c>
      <c r="CF9" s="59">
        <f t="shared" si="26"/>
        <v>-3.7777777777777718E-3</v>
      </c>
      <c r="CG9" s="58">
        <f t="shared" si="27"/>
        <v>1.431239350581697E-2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 t="s">
        <v>105</v>
      </c>
      <c r="B10" s="141" t="s">
        <v>103</v>
      </c>
      <c r="C10" s="22">
        <v>1</v>
      </c>
      <c r="D10" s="150"/>
      <c r="E10" s="150"/>
      <c r="F10" s="150"/>
      <c r="G10" s="150"/>
      <c r="H10" s="150"/>
      <c r="I10" s="150">
        <v>0.34</v>
      </c>
      <c r="J10" s="155">
        <v>0.63800000000000001</v>
      </c>
      <c r="K10" s="150">
        <v>0.76100000000000001</v>
      </c>
      <c r="L10" s="150">
        <v>0.41</v>
      </c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-2.2463997376261369E-2</v>
      </c>
      <c r="Y10" s="19">
        <f t="shared" si="4"/>
        <v>1.6523158420540637E-2</v>
      </c>
      <c r="Z10" s="17">
        <f t="shared" si="5"/>
        <v>0</v>
      </c>
      <c r="AA10" s="18">
        <f t="shared" si="6"/>
        <v>-1.2250000000000011E-2</v>
      </c>
      <c r="AB10" s="20">
        <f t="shared" si="7"/>
        <v>7.8273660311052942E-3</v>
      </c>
      <c r="AC10" s="17">
        <f t="shared" si="8"/>
        <v>0</v>
      </c>
      <c r="AD10" s="96">
        <f t="shared" si="0"/>
        <v>1</v>
      </c>
      <c r="AE10" s="97">
        <f t="shared" si="9"/>
        <v>4</v>
      </c>
      <c r="AF10" s="53" t="str">
        <f t="shared" si="10"/>
        <v xml:space="preserve">Tid 6 </v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>
        <f t="shared" si="11"/>
        <v>-8.7463556851311575E-3</v>
      </c>
      <c r="AM10" s="5">
        <f t="shared" si="11"/>
        <v>-1.8461538461538529E-2</v>
      </c>
      <c r="AN10" s="5">
        <f t="shared" si="11"/>
        <v>-2.0592020592020588E-2</v>
      </c>
      <c r="AO10" s="5">
        <f t="shared" si="11"/>
        <v>-4.20560747663552E-2</v>
      </c>
      <c r="AP10" s="5" t="str">
        <f t="shared" si="11"/>
        <v/>
      </c>
      <c r="AQ10" s="5" t="str">
        <f t="shared" si="11"/>
        <v/>
      </c>
      <c r="AR10" s="5" t="str">
        <f t="shared" si="11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>
        <f t="shared" si="13"/>
        <v>0.17</v>
      </c>
      <c r="BB10" s="3">
        <f t="shared" si="14"/>
        <v>0.05</v>
      </c>
      <c r="BC10" s="3">
        <f t="shared" si="15"/>
        <v>-0.05</v>
      </c>
      <c r="BD10" s="3">
        <f t="shared" si="16"/>
        <v>-0.17</v>
      </c>
      <c r="BE10" s="56">
        <f t="shared" si="17"/>
        <v>-2.2463997376261369E-2</v>
      </c>
      <c r="BF10" s="56">
        <f t="shared" si="18"/>
        <v>2.2344217509904101E-2</v>
      </c>
      <c r="BG10" s="58">
        <f t="shared" si="19"/>
        <v>-1.0584923576792098E-2</v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>
        <f t="shared" si="20"/>
        <v>-3.0000000000000027E-3</v>
      </c>
      <c r="BN10" s="4">
        <f t="shared" si="20"/>
        <v>-1.2000000000000011E-2</v>
      </c>
      <c r="BO10" s="4">
        <f t="shared" si="20"/>
        <v>-1.6000000000000014E-2</v>
      </c>
      <c r="BP10" s="4">
        <f t="shared" si="20"/>
        <v>-1.8000000000000016E-2</v>
      </c>
      <c r="BQ10" s="4" t="str">
        <f t="shared" si="20"/>
        <v/>
      </c>
      <c r="BR10" s="4" t="str">
        <f t="shared" si="20"/>
        <v/>
      </c>
      <c r="BS10" s="4" t="str">
        <f t="shared" si="20"/>
        <v/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>
        <f t="shared" si="22"/>
        <v>6.9360000000000005E-2</v>
      </c>
      <c r="CC10" s="93">
        <f t="shared" si="23"/>
        <v>2.0400000000000001E-2</v>
      </c>
      <c r="CD10" s="93">
        <f t="shared" si="24"/>
        <v>-2.0400000000000001E-2</v>
      </c>
      <c r="CE10" s="93">
        <f t="shared" si="25"/>
        <v>-6.9360000000000005E-2</v>
      </c>
      <c r="CF10" s="59">
        <f t="shared" si="26"/>
        <v>-1.2250000000000011E-2</v>
      </c>
      <c r="CG10" s="58">
        <f t="shared" si="27"/>
        <v>1.0584923576792098E-2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4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1"/>
      <c r="F12" s="150"/>
      <c r="G12" s="150"/>
      <c r="H12" s="150"/>
      <c r="I12" s="151"/>
      <c r="J12" s="151"/>
      <c r="K12" s="150"/>
      <c r="L12" s="151"/>
      <c r="M12" s="151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0"/>
      <c r="H13" s="150"/>
      <c r="I13" s="151"/>
      <c r="J13" s="151"/>
      <c r="K13" s="150"/>
      <c r="L13" s="151"/>
      <c r="M13" s="151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0"/>
      <c r="H14" s="150"/>
      <c r="I14" s="151"/>
      <c r="J14" s="151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>IF(A14="","",A14)</f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>IF(G14*G$4=0,"",G14*$AD14/AJ$4-1)</f>
        <v/>
      </c>
      <c r="AK14" s="5" t="str">
        <f>IF(H14*H$4=0,"",H14*$AD14/AK$4-1)</f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>IF(G14*G$4=0,"",G14*$AD14-AJ$4)</f>
        <v/>
      </c>
      <c r="BL14" s="4" t="str">
        <f>IF(H14*H$4=0,"",H14*$AD14-AK$4)</f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150"/>
      <c r="H15" s="150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>IF(G15*G$4=0,"",G15-G$4)</f>
        <v/>
      </c>
      <c r="BL15" s="88" t="str">
        <f>IF(H15*H$4=0,"",H15-H$4)</f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150"/>
      <c r="H16" s="150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150">
        <v>0.19500000000000001</v>
      </c>
      <c r="H17" s="150">
        <v>0.17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>
        <f t="shared" si="29"/>
        <v>3.7000000000000005E-2</v>
      </c>
      <c r="BL17" s="77">
        <f t="shared" si="29"/>
        <v>-7.1999999999999981E-2</v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11" priority="3">
      <formula>ABS(Z5)&gt;=0.05</formula>
    </cfRule>
  </conditionalFormatting>
  <conditionalFormatting sqref="AA5:AA38">
    <cfRule type="expression" dxfId="10" priority="2">
      <formula>OR(ABS($AA5+$AB5)&gt;$AA$3,ABS($AA5-$AB5)&gt;$AA$3)</formula>
    </cfRule>
  </conditionalFormatting>
  <conditionalFormatting sqref="X5:X38">
    <cfRule type="expression" dxfId="9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Z68"/>
  <sheetViews>
    <sheetView zoomScale="90" zoomScaleNormal="90" workbookViewId="0">
      <selection activeCell="U6" sqref="U6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95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9">
        <v>31</v>
      </c>
      <c r="H3" s="149">
        <v>32</v>
      </c>
      <c r="I3" s="148">
        <v>33</v>
      </c>
      <c r="J3" s="148">
        <v>36</v>
      </c>
      <c r="K3" s="149"/>
      <c r="L3" s="148"/>
      <c r="M3" s="149"/>
      <c r="N3" s="148"/>
      <c r="O3" s="148"/>
      <c r="P3" s="153"/>
      <c r="Q3" s="153"/>
      <c r="R3" s="148"/>
      <c r="S3" s="148"/>
      <c r="T3" s="153"/>
      <c r="U3" s="148"/>
      <c r="V3" s="148"/>
      <c r="W3" s="1"/>
      <c r="X3" s="166">
        <v>0.20300000000000001</v>
      </c>
      <c r="Y3" s="167"/>
      <c r="Z3" s="156">
        <v>0.36499999999999999</v>
      </c>
      <c r="AA3" s="168">
        <f>X3*AD3</f>
        <v>5.3389000000000006</v>
      </c>
      <c r="AB3" s="168"/>
      <c r="AC3" s="157">
        <f>Z3*AD3</f>
        <v>9.5995000000000008</v>
      </c>
      <c r="AD3" s="9">
        <f>AVERAGE(D4:W4)</f>
        <v>26.3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13.2</v>
      </c>
      <c r="E4" s="150">
        <v>35</v>
      </c>
      <c r="F4" s="150">
        <v>34.200000000000003</v>
      </c>
      <c r="G4" s="159">
        <v>0.7</v>
      </c>
      <c r="H4" s="159">
        <v>73.3</v>
      </c>
      <c r="I4" s="150">
        <v>27.1</v>
      </c>
      <c r="J4" s="150">
        <v>0.6</v>
      </c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13.2</v>
      </c>
      <c r="AH4" s="32">
        <f t="shared" ref="AH4:AZ4" si="1">E4*$AD4</f>
        <v>35</v>
      </c>
      <c r="AI4" s="32">
        <f t="shared" si="1"/>
        <v>34.200000000000003</v>
      </c>
      <c r="AJ4" s="32">
        <f t="shared" si="1"/>
        <v>0.7</v>
      </c>
      <c r="AK4" s="32">
        <f t="shared" si="1"/>
        <v>73.3</v>
      </c>
      <c r="AL4" s="32">
        <f t="shared" si="1"/>
        <v>27.1</v>
      </c>
      <c r="AM4" s="32">
        <f t="shared" si="1"/>
        <v>0.6</v>
      </c>
      <c r="AN4" s="32">
        <f t="shared" si="1"/>
        <v>0</v>
      </c>
      <c r="AO4" s="32">
        <f t="shared" si="1"/>
        <v>0</v>
      </c>
      <c r="AP4" s="32">
        <f t="shared" si="1"/>
        <v>0</v>
      </c>
      <c r="AQ4" s="32">
        <f t="shared" si="1"/>
        <v>0</v>
      </c>
      <c r="AR4" s="32">
        <f t="shared" si="1"/>
        <v>0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13.2</v>
      </c>
      <c r="BI4" s="31">
        <f t="shared" ref="BI4:CA4" si="2">AH4</f>
        <v>35</v>
      </c>
      <c r="BJ4" s="31">
        <f t="shared" si="2"/>
        <v>34.200000000000003</v>
      </c>
      <c r="BK4" s="31">
        <f t="shared" si="2"/>
        <v>0.7</v>
      </c>
      <c r="BL4" s="31">
        <f t="shared" si="2"/>
        <v>73.3</v>
      </c>
      <c r="BM4" s="31">
        <f t="shared" si="2"/>
        <v>27.1</v>
      </c>
      <c r="BN4" s="31">
        <f t="shared" si="2"/>
        <v>0.6</v>
      </c>
      <c r="BO4" s="31">
        <f t="shared" si="2"/>
        <v>0</v>
      </c>
      <c r="BP4" s="31">
        <f t="shared" si="2"/>
        <v>0</v>
      </c>
      <c r="BQ4" s="31">
        <f t="shared" si="2"/>
        <v>0</v>
      </c>
      <c r="BR4" s="31">
        <f t="shared" si="2"/>
        <v>0</v>
      </c>
      <c r="BS4" s="31">
        <f t="shared" si="2"/>
        <v>0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12.9</v>
      </c>
      <c r="E5" s="150">
        <v>29.2</v>
      </c>
      <c r="F5" s="150">
        <v>31.8</v>
      </c>
      <c r="G5" s="159">
        <v>0.6</v>
      </c>
      <c r="H5" s="159">
        <v>75.099999999999994</v>
      </c>
      <c r="I5" s="150">
        <v>28.5</v>
      </c>
      <c r="J5" s="150">
        <v>0.4</v>
      </c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-9.4084334282775808E-2</v>
      </c>
      <c r="Y5" s="19">
        <f t="shared" ref="Y5:Y14" si="4">IF(AE5&lt;2,"",STDEV(AG5:AZ5)/SQRT(COUNT(AG5:AZ5))*TINV(0.1,COUNT(AG5:AZ5)-1))</f>
        <v>9.7496367143272117E-2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-0.80000000000000082</v>
      </c>
      <c r="AB5" s="20">
        <f t="shared" ref="AB5:AB14" si="7">IF(AE5&lt;2,"",STDEV(BH5:CA5)/SQRT(COUNT(BH5:CA5))*TINV(0.1,COUNT(BH5:CA5)-1))</f>
        <v>1.9025029316041047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7</v>
      </c>
      <c r="AF5" s="53" t="str">
        <f t="shared" ref="AF5:AF14" si="10">IF(A5="","",A5)</f>
        <v>Tid 1</v>
      </c>
      <c r="AG5" s="86">
        <f t="shared" ref="AG5:AV14" si="11">IF(D5*D$4=0,"",D5*$AD5/AG$4-1)</f>
        <v>-2.2727272727272596E-2</v>
      </c>
      <c r="AH5" s="5">
        <f t="shared" si="11"/>
        <v>-0.1657142857142857</v>
      </c>
      <c r="AI5" s="5">
        <f t="shared" si="11"/>
        <v>-7.0175438596491335E-2</v>
      </c>
      <c r="AJ5" s="5">
        <f t="shared" si="11"/>
        <v>-0.14285714285714279</v>
      </c>
      <c r="AK5" s="5">
        <f t="shared" si="11"/>
        <v>2.4556616643929052E-2</v>
      </c>
      <c r="AL5" s="5">
        <f t="shared" si="11"/>
        <v>5.1660516605166018E-2</v>
      </c>
      <c r="AM5" s="5">
        <f t="shared" si="11"/>
        <v>-0.33333333333333326</v>
      </c>
      <c r="AN5" s="5" t="str">
        <f t="shared" si="11"/>
        <v/>
      </c>
      <c r="AO5" s="5" t="str">
        <f t="shared" si="11"/>
        <v/>
      </c>
      <c r="AP5" s="5" t="str">
        <f t="shared" si="11"/>
        <v/>
      </c>
      <c r="AQ5" s="5" t="str">
        <f t="shared" si="11"/>
        <v/>
      </c>
      <c r="AR5" s="5" t="str">
        <f t="shared" si="11"/>
        <v/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0.36499999999999999</v>
      </c>
      <c r="BB5" s="3">
        <f t="shared" ref="BB5:BB14" si="14">IF(AE5=0,"",X$3)</f>
        <v>0.20300000000000001</v>
      </c>
      <c r="BC5" s="3">
        <f t="shared" ref="BC5:BC14" si="15">IF(AE5=0,"",-BB5)</f>
        <v>-0.20300000000000001</v>
      </c>
      <c r="BD5" s="3">
        <f t="shared" ref="BD5:BD14" si="16">IF(AE5=0,"",-BA5)</f>
        <v>-0.36499999999999999</v>
      </c>
      <c r="BE5" s="56">
        <f t="shared" ref="BE5:BE14" si="17">IF(AE5=0,"",AVERAGE(AG5:AZ5))</f>
        <v>-9.4084334282775808E-2</v>
      </c>
      <c r="BF5" s="56">
        <f t="shared" ref="BF5:BF14" si="18">IF(AE5&lt;2,"",STDEV(AG5:AZ5)/SQRT(AE5)*TINV(0.05,AE5-1))</f>
        <v>0.12277039788772949</v>
      </c>
      <c r="BG5" s="58">
        <f t="shared" ref="BG5:BG14" si="19">IF(CG5="","",-CG5)</f>
        <v>-2.3956896932618239</v>
      </c>
      <c r="BH5" s="92">
        <f t="shared" ref="BH5:BW14" si="20">IF(D5*D$4=0,"",D5*$AD5-AG$4)</f>
        <v>-0.29999999999999893</v>
      </c>
      <c r="BI5" s="4">
        <f t="shared" si="20"/>
        <v>-5.8000000000000007</v>
      </c>
      <c r="BJ5" s="4">
        <f t="shared" si="20"/>
        <v>-2.4000000000000021</v>
      </c>
      <c r="BK5" s="4">
        <f t="shared" si="20"/>
        <v>-9.9999999999999978E-2</v>
      </c>
      <c r="BL5" s="4">
        <f t="shared" si="20"/>
        <v>1.7999999999999972</v>
      </c>
      <c r="BM5" s="4">
        <f t="shared" si="20"/>
        <v>1.3999999999999986</v>
      </c>
      <c r="BN5" s="4">
        <f t="shared" si="20"/>
        <v>-0.19999999999999996</v>
      </c>
      <c r="BO5" s="4" t="str">
        <f t="shared" si="20"/>
        <v/>
      </c>
      <c r="BP5" s="4" t="str">
        <f t="shared" si="20"/>
        <v/>
      </c>
      <c r="BQ5" s="4" t="str">
        <f t="shared" si="20"/>
        <v/>
      </c>
      <c r="BR5" s="4" t="str">
        <f t="shared" si="20"/>
        <v/>
      </c>
      <c r="BS5" s="4" t="str">
        <f t="shared" si="20"/>
        <v/>
      </c>
      <c r="BT5" s="4" t="str">
        <f t="shared" si="20"/>
        <v/>
      </c>
      <c r="BU5" s="4" t="str">
        <f t="shared" si="20"/>
        <v/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9.5995000000000008</v>
      </c>
      <c r="CC5" s="93">
        <f t="shared" ref="CC5:CC14" si="23">IF(AE5=0,"",AA$3)</f>
        <v>5.3389000000000006</v>
      </c>
      <c r="CD5" s="93">
        <f t="shared" ref="CD5:CD14" si="24">IF(AE5=0,"",-CC5)</f>
        <v>-5.3389000000000006</v>
      </c>
      <c r="CE5" s="93">
        <f t="shared" ref="CE5:CE14" si="25">IF(AE5=0,"",-CB5)</f>
        <v>-9.5995000000000008</v>
      </c>
      <c r="CF5" s="59">
        <f t="shared" ref="CF5:CF14" si="26">IF(AE5=0,"",AVERAGE(BH5:CA5))</f>
        <v>-0.80000000000000082</v>
      </c>
      <c r="CG5" s="58">
        <f t="shared" ref="CG5:CG14" si="27">IF(AE5&lt;2,"",STDEV(BH5:CA5)/SQRT(AE5)*TINV(0.05,AE5-1))</f>
        <v>2.3956896932618239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12.8</v>
      </c>
      <c r="E6" s="150">
        <v>32.6</v>
      </c>
      <c r="F6" s="150">
        <v>32.1</v>
      </c>
      <c r="G6" s="159">
        <v>0.6</v>
      </c>
      <c r="H6" s="159">
        <v>73.7</v>
      </c>
      <c r="I6" s="150">
        <v>26.9</v>
      </c>
      <c r="J6" s="150">
        <v>0.4</v>
      </c>
      <c r="K6" s="150"/>
      <c r="L6" s="150"/>
      <c r="M6" s="150"/>
      <c r="N6" s="150"/>
      <c r="O6" s="150"/>
      <c r="P6" s="154"/>
      <c r="Q6" s="150"/>
      <c r="R6" s="150"/>
      <c r="S6" s="150"/>
      <c r="T6" s="150"/>
      <c r="U6" s="150"/>
      <c r="V6" s="150"/>
      <c r="W6" s="150"/>
      <c r="X6" s="16">
        <f t="shared" si="3"/>
        <v>-9.1198784530961349E-2</v>
      </c>
      <c r="Y6" s="19">
        <f t="shared" si="4"/>
        <v>8.6264999449063545E-2</v>
      </c>
      <c r="Z6" s="17">
        <f t="shared" si="5"/>
        <v>0</v>
      </c>
      <c r="AA6" s="18">
        <f t="shared" si="6"/>
        <v>-0.71428571428571364</v>
      </c>
      <c r="AB6" s="20">
        <f t="shared" si="7"/>
        <v>0.7937855728870572</v>
      </c>
      <c r="AC6" s="17">
        <f t="shared" si="8"/>
        <v>0</v>
      </c>
      <c r="AD6" s="96">
        <f t="shared" si="0"/>
        <v>1</v>
      </c>
      <c r="AE6" s="97">
        <f t="shared" si="9"/>
        <v>7</v>
      </c>
      <c r="AF6" s="53" t="str">
        <f t="shared" si="10"/>
        <v>Tid 2</v>
      </c>
      <c r="AG6" s="86">
        <f t="shared" si="11"/>
        <v>-3.0303030303030165E-2</v>
      </c>
      <c r="AH6" s="5">
        <f t="shared" si="11"/>
        <v>-6.8571428571428505E-2</v>
      </c>
      <c r="AI6" s="5">
        <f t="shared" si="11"/>
        <v>-6.1403508771929904E-2</v>
      </c>
      <c r="AJ6" s="5">
        <f t="shared" si="11"/>
        <v>-0.14285714285714279</v>
      </c>
      <c r="AK6" s="5">
        <f t="shared" si="11"/>
        <v>5.4570259208732708E-3</v>
      </c>
      <c r="AL6" s="5">
        <f t="shared" si="11"/>
        <v>-7.3800738007381295E-3</v>
      </c>
      <c r="AM6" s="5">
        <f t="shared" si="11"/>
        <v>-0.33333333333333326</v>
      </c>
      <c r="AN6" s="5" t="str">
        <f t="shared" si="11"/>
        <v/>
      </c>
      <c r="AO6" s="5" t="str">
        <f t="shared" si="11"/>
        <v/>
      </c>
      <c r="AP6" s="5" t="str">
        <f t="shared" si="11"/>
        <v/>
      </c>
      <c r="AQ6" s="5" t="str">
        <f t="shared" si="11"/>
        <v/>
      </c>
      <c r="AR6" s="5" t="str">
        <f t="shared" si="11"/>
        <v/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0.36499999999999999</v>
      </c>
      <c r="BB6" s="3">
        <f t="shared" si="14"/>
        <v>0.20300000000000001</v>
      </c>
      <c r="BC6" s="3">
        <f t="shared" si="15"/>
        <v>-0.20300000000000001</v>
      </c>
      <c r="BD6" s="3">
        <f t="shared" si="16"/>
        <v>-0.36499999999999999</v>
      </c>
      <c r="BE6" s="56">
        <f t="shared" si="17"/>
        <v>-9.1198784530961349E-2</v>
      </c>
      <c r="BF6" s="56">
        <f t="shared" si="18"/>
        <v>0.10862751727541808</v>
      </c>
      <c r="BG6" s="58">
        <f t="shared" si="19"/>
        <v>-0.99955899359485245</v>
      </c>
      <c r="BH6" s="92">
        <f t="shared" si="20"/>
        <v>-0.39999999999999858</v>
      </c>
      <c r="BI6" s="4">
        <f t="shared" si="20"/>
        <v>-2.3999999999999986</v>
      </c>
      <c r="BJ6" s="4">
        <f t="shared" si="20"/>
        <v>-2.1000000000000014</v>
      </c>
      <c r="BK6" s="4">
        <f t="shared" si="20"/>
        <v>-9.9999999999999978E-2</v>
      </c>
      <c r="BL6" s="4">
        <f t="shared" si="20"/>
        <v>0.40000000000000568</v>
      </c>
      <c r="BM6" s="4">
        <f t="shared" si="20"/>
        <v>-0.20000000000000284</v>
      </c>
      <c r="BN6" s="4">
        <f t="shared" si="20"/>
        <v>-0.19999999999999996</v>
      </c>
      <c r="BO6" s="4" t="str">
        <f t="shared" si="20"/>
        <v/>
      </c>
      <c r="BP6" s="4" t="str">
        <f t="shared" si="20"/>
        <v/>
      </c>
      <c r="BQ6" s="4" t="str">
        <f t="shared" si="20"/>
        <v/>
      </c>
      <c r="BR6" s="4" t="str">
        <f t="shared" si="20"/>
        <v/>
      </c>
      <c r="BS6" s="4" t="str">
        <f t="shared" si="20"/>
        <v/>
      </c>
      <c r="BT6" s="4" t="str">
        <f t="shared" si="20"/>
        <v/>
      </c>
      <c r="BU6" s="4" t="str">
        <f t="shared" si="20"/>
        <v/>
      </c>
      <c r="BV6" s="4" t="str">
        <f t="shared" si="20"/>
        <v/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9.5995000000000008</v>
      </c>
      <c r="CC6" s="93">
        <f t="shared" si="23"/>
        <v>5.3389000000000006</v>
      </c>
      <c r="CD6" s="93">
        <f t="shared" si="24"/>
        <v>-5.3389000000000006</v>
      </c>
      <c r="CE6" s="93">
        <f t="shared" si="25"/>
        <v>-9.5995000000000008</v>
      </c>
      <c r="CF6" s="59">
        <f t="shared" si="26"/>
        <v>-0.71428571428571364</v>
      </c>
      <c r="CG6" s="58">
        <f t="shared" si="27"/>
        <v>0.99955899359485245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13.7</v>
      </c>
      <c r="E7" s="150">
        <v>34.4</v>
      </c>
      <c r="F7" s="150">
        <v>33.700000000000003</v>
      </c>
      <c r="G7" s="159">
        <v>0.8</v>
      </c>
      <c r="H7" s="159">
        <v>73.5</v>
      </c>
      <c r="I7" s="155">
        <v>29.2</v>
      </c>
      <c r="J7" s="155">
        <v>0.5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6">
        <f t="shared" si="3"/>
        <v>8.9322588219509867E-3</v>
      </c>
      <c r="Y7" s="19">
        <f t="shared" si="4"/>
        <v>7.0689684564183702E-2</v>
      </c>
      <c r="Z7" s="17">
        <f t="shared" si="5"/>
        <v>0</v>
      </c>
      <c r="AA7" s="18">
        <f t="shared" si="6"/>
        <v>0.24285714285714274</v>
      </c>
      <c r="AB7" s="20">
        <f t="shared" si="7"/>
        <v>0.66488243889740883</v>
      </c>
      <c r="AC7" s="17">
        <f t="shared" si="8"/>
        <v>0</v>
      </c>
      <c r="AD7" s="96">
        <f t="shared" si="0"/>
        <v>1</v>
      </c>
      <c r="AE7" s="97">
        <f t="shared" si="9"/>
        <v>7</v>
      </c>
      <c r="AF7" s="53" t="str">
        <f t="shared" si="10"/>
        <v>Tid 3</v>
      </c>
      <c r="AG7" s="86">
        <f t="shared" si="11"/>
        <v>3.7878787878787845E-2</v>
      </c>
      <c r="AH7" s="5">
        <f t="shared" si="11"/>
        <v>-1.7142857142857237E-2</v>
      </c>
      <c r="AI7" s="5">
        <f t="shared" si="11"/>
        <v>-1.4619883040935644E-2</v>
      </c>
      <c r="AJ7" s="5">
        <f t="shared" si="11"/>
        <v>0.14285714285714302</v>
      </c>
      <c r="AK7" s="5">
        <f t="shared" si="11"/>
        <v>2.7285129604366354E-3</v>
      </c>
      <c r="AL7" s="5">
        <f t="shared" si="11"/>
        <v>7.7490774907748916E-2</v>
      </c>
      <c r="AM7" s="5">
        <f t="shared" si="11"/>
        <v>-0.16666666666666663</v>
      </c>
      <c r="AN7" s="5" t="str">
        <f t="shared" si="11"/>
        <v/>
      </c>
      <c r="AO7" s="5" t="str">
        <f t="shared" si="11"/>
        <v/>
      </c>
      <c r="AP7" s="5" t="str">
        <f t="shared" si="11"/>
        <v/>
      </c>
      <c r="AQ7" s="5" t="str">
        <f t="shared" si="11"/>
        <v/>
      </c>
      <c r="AR7" s="5" t="str">
        <f t="shared" si="11"/>
        <v/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0.36499999999999999</v>
      </c>
      <c r="BB7" s="3">
        <f t="shared" si="14"/>
        <v>0.20300000000000001</v>
      </c>
      <c r="BC7" s="3">
        <f t="shared" si="15"/>
        <v>-0.20300000000000001</v>
      </c>
      <c r="BD7" s="3">
        <f t="shared" si="16"/>
        <v>-0.36499999999999999</v>
      </c>
      <c r="BE7" s="56">
        <f t="shared" si="17"/>
        <v>8.9322588219509867E-3</v>
      </c>
      <c r="BF7" s="56">
        <f t="shared" si="18"/>
        <v>8.9014605926286586E-2</v>
      </c>
      <c r="BG7" s="58">
        <f t="shared" si="19"/>
        <v>-0.83724023739310915</v>
      </c>
      <c r="BH7" s="92">
        <f t="shared" si="20"/>
        <v>0.5</v>
      </c>
      <c r="BI7" s="4">
        <f t="shared" si="20"/>
        <v>-0.60000000000000142</v>
      </c>
      <c r="BJ7" s="4">
        <f t="shared" si="20"/>
        <v>-0.5</v>
      </c>
      <c r="BK7" s="4">
        <f t="shared" si="20"/>
        <v>0.10000000000000009</v>
      </c>
      <c r="BL7" s="4">
        <f t="shared" si="20"/>
        <v>0.20000000000000284</v>
      </c>
      <c r="BM7" s="4">
        <f t="shared" si="20"/>
        <v>2.0999999999999979</v>
      </c>
      <c r="BN7" s="4">
        <f t="shared" si="20"/>
        <v>-9.9999999999999978E-2</v>
      </c>
      <c r="BO7" s="4" t="str">
        <f t="shared" si="20"/>
        <v/>
      </c>
      <c r="BP7" s="4" t="str">
        <f t="shared" si="20"/>
        <v/>
      </c>
      <c r="BQ7" s="4" t="str">
        <f t="shared" si="20"/>
        <v/>
      </c>
      <c r="BR7" s="4" t="str">
        <f t="shared" si="20"/>
        <v/>
      </c>
      <c r="BS7" s="4" t="str">
        <f t="shared" si="20"/>
        <v/>
      </c>
      <c r="BT7" s="4" t="str">
        <f t="shared" si="20"/>
        <v/>
      </c>
      <c r="BU7" s="4" t="str">
        <f t="shared" si="20"/>
        <v/>
      </c>
      <c r="BV7" s="4" t="str">
        <f t="shared" si="20"/>
        <v/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9.5995000000000008</v>
      </c>
      <c r="CC7" s="93">
        <f t="shared" si="23"/>
        <v>5.3389000000000006</v>
      </c>
      <c r="CD7" s="93">
        <f t="shared" si="24"/>
        <v>-5.3389000000000006</v>
      </c>
      <c r="CE7" s="93">
        <f t="shared" si="25"/>
        <v>-9.5995000000000008</v>
      </c>
      <c r="CF7" s="59">
        <f t="shared" si="26"/>
        <v>0.24285714285714274</v>
      </c>
      <c r="CG7" s="58">
        <f t="shared" si="27"/>
        <v>0.83724023739310915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13.1</v>
      </c>
      <c r="E8" s="150">
        <v>32.9</v>
      </c>
      <c r="F8" s="150">
        <v>32.799999999999997</v>
      </c>
      <c r="G8" s="159">
        <v>0.6</v>
      </c>
      <c r="H8" s="159">
        <v>75.400000000000006</v>
      </c>
      <c r="I8" s="150">
        <v>28.7</v>
      </c>
      <c r="J8" s="150">
        <v>0.6</v>
      </c>
      <c r="K8" s="150"/>
      <c r="L8" s="150"/>
      <c r="M8" s="150"/>
      <c r="N8" s="155"/>
      <c r="O8" s="150"/>
      <c r="P8" s="150"/>
      <c r="Q8" s="150"/>
      <c r="R8" s="150"/>
      <c r="S8" s="150"/>
      <c r="T8" s="150"/>
      <c r="U8" s="150"/>
      <c r="V8" s="150"/>
      <c r="W8" s="150"/>
      <c r="X8" s="16">
        <f t="shared" si="3"/>
        <v>-2.3382656636718933E-2</v>
      </c>
      <c r="Y8" s="19">
        <f t="shared" si="4"/>
        <v>4.8552316042493313E-2</v>
      </c>
      <c r="Z8" s="17">
        <f t="shared" si="5"/>
        <v>0</v>
      </c>
      <c r="AA8" s="18">
        <f t="shared" si="6"/>
        <v>-6.3441315692866085E-17</v>
      </c>
      <c r="AB8" s="20">
        <f t="shared" si="7"/>
        <v>1.0959523656936156</v>
      </c>
      <c r="AC8" s="17">
        <f t="shared" si="8"/>
        <v>0</v>
      </c>
      <c r="AD8" s="96">
        <f t="shared" si="0"/>
        <v>1</v>
      </c>
      <c r="AE8" s="97">
        <f t="shared" si="9"/>
        <v>7</v>
      </c>
      <c r="AF8" s="53" t="str">
        <f t="shared" si="10"/>
        <v>Tid 4</v>
      </c>
      <c r="AG8" s="86">
        <f t="shared" si="11"/>
        <v>-7.575757575757569E-3</v>
      </c>
      <c r="AH8" s="5">
        <f t="shared" si="11"/>
        <v>-6.0000000000000053E-2</v>
      </c>
      <c r="AI8" s="5">
        <f t="shared" si="11"/>
        <v>-4.0935672514620047E-2</v>
      </c>
      <c r="AJ8" s="5">
        <f t="shared" si="11"/>
        <v>-0.14285714285714279</v>
      </c>
      <c r="AK8" s="5">
        <f t="shared" si="11"/>
        <v>2.8649386084584005E-2</v>
      </c>
      <c r="AL8" s="5">
        <f t="shared" si="11"/>
        <v>5.9040590405903925E-2</v>
      </c>
      <c r="AM8" s="5">
        <f t="shared" si="11"/>
        <v>0</v>
      </c>
      <c r="AN8" s="5" t="str">
        <f t="shared" si="11"/>
        <v/>
      </c>
      <c r="AO8" s="5" t="str">
        <f t="shared" si="11"/>
        <v/>
      </c>
      <c r="AP8" s="5" t="str">
        <f t="shared" si="11"/>
        <v/>
      </c>
      <c r="AQ8" s="5" t="str">
        <f t="shared" si="11"/>
        <v/>
      </c>
      <c r="AR8" s="5" t="str">
        <f t="shared" si="11"/>
        <v/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0.36499999999999999</v>
      </c>
      <c r="BB8" s="3">
        <f t="shared" si="14"/>
        <v>0.20300000000000001</v>
      </c>
      <c r="BC8" s="3">
        <f t="shared" si="15"/>
        <v>-0.20300000000000001</v>
      </c>
      <c r="BD8" s="3">
        <f t="shared" si="16"/>
        <v>-0.36499999999999999</v>
      </c>
      <c r="BE8" s="56">
        <f t="shared" si="17"/>
        <v>-2.3382656636718933E-2</v>
      </c>
      <c r="BF8" s="56">
        <f t="shared" si="18"/>
        <v>6.1138556579736408E-2</v>
      </c>
      <c r="BG8" s="58">
        <f t="shared" si="19"/>
        <v>-1.3800566312843223</v>
      </c>
      <c r="BH8" s="92">
        <f t="shared" si="20"/>
        <v>-9.9999999999999645E-2</v>
      </c>
      <c r="BI8" s="4">
        <f t="shared" si="20"/>
        <v>-2.1000000000000014</v>
      </c>
      <c r="BJ8" s="4">
        <f t="shared" si="20"/>
        <v>-1.4000000000000057</v>
      </c>
      <c r="BK8" s="4">
        <f t="shared" si="20"/>
        <v>-9.9999999999999978E-2</v>
      </c>
      <c r="BL8" s="4">
        <f t="shared" si="20"/>
        <v>2.1000000000000085</v>
      </c>
      <c r="BM8" s="4">
        <f t="shared" si="20"/>
        <v>1.5999999999999979</v>
      </c>
      <c r="BN8" s="4">
        <f t="shared" si="20"/>
        <v>0</v>
      </c>
      <c r="BO8" s="4" t="str">
        <f t="shared" si="20"/>
        <v/>
      </c>
      <c r="BP8" s="4" t="str">
        <f t="shared" si="20"/>
        <v/>
      </c>
      <c r="BQ8" s="4" t="str">
        <f t="shared" si="20"/>
        <v/>
      </c>
      <c r="BR8" s="4" t="str">
        <f t="shared" si="20"/>
        <v/>
      </c>
      <c r="BS8" s="4" t="str">
        <f t="shared" si="20"/>
        <v/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9.5995000000000008</v>
      </c>
      <c r="CC8" s="93">
        <f t="shared" si="23"/>
        <v>5.3389000000000006</v>
      </c>
      <c r="CD8" s="93">
        <f t="shared" si="24"/>
        <v>-5.3389000000000006</v>
      </c>
      <c r="CE8" s="93">
        <f t="shared" si="25"/>
        <v>-9.5995000000000008</v>
      </c>
      <c r="CF8" s="59">
        <f t="shared" si="26"/>
        <v>-6.3441315692866085E-17</v>
      </c>
      <c r="CG8" s="58">
        <f t="shared" si="27"/>
        <v>1.3800566312843223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90</v>
      </c>
      <c r="B9" s="141" t="s">
        <v>91</v>
      </c>
      <c r="C9" s="22">
        <v>1</v>
      </c>
      <c r="D9" s="150"/>
      <c r="E9" s="150"/>
      <c r="F9" s="150"/>
      <c r="G9" s="150"/>
      <c r="H9" s="150">
        <v>68.5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-6.5484311050477473E-2</v>
      </c>
      <c r="Y9" s="19" t="str">
        <f t="shared" si="4"/>
        <v/>
      </c>
      <c r="Z9" s="17">
        <f t="shared" si="5"/>
        <v>0</v>
      </c>
      <c r="AA9" s="18">
        <f t="shared" si="6"/>
        <v>-4.7999999999999972</v>
      </c>
      <c r="AB9" s="20" t="str">
        <f t="shared" si="7"/>
        <v/>
      </c>
      <c r="AC9" s="17">
        <f t="shared" si="8"/>
        <v>0</v>
      </c>
      <c r="AD9" s="96">
        <f t="shared" si="0"/>
        <v>1</v>
      </c>
      <c r="AE9" s="97">
        <f t="shared" si="9"/>
        <v>1</v>
      </c>
      <c r="AF9" s="53" t="str">
        <f t="shared" si="10"/>
        <v>Tid 5</v>
      </c>
      <c r="AG9" s="86" t="str">
        <f t="shared" si="11"/>
        <v/>
      </c>
      <c r="AH9" s="5" t="str">
        <f t="shared" si="11"/>
        <v/>
      </c>
      <c r="AI9" s="5" t="str">
        <f t="shared" si="11"/>
        <v/>
      </c>
      <c r="AJ9" s="5" t="str">
        <f t="shared" si="11"/>
        <v/>
      </c>
      <c r="AK9" s="5">
        <f t="shared" si="11"/>
        <v>-6.5484311050477473E-2</v>
      </c>
      <c r="AL9" s="5" t="str">
        <f t="shared" si="11"/>
        <v/>
      </c>
      <c r="AM9" s="5" t="str">
        <f t="shared" si="11"/>
        <v/>
      </c>
      <c r="AN9" s="5" t="str">
        <f t="shared" si="11"/>
        <v/>
      </c>
      <c r="AO9" s="5" t="str">
        <f t="shared" si="11"/>
        <v/>
      </c>
      <c r="AP9" s="5" t="str">
        <f t="shared" si="11"/>
        <v/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>
        <f t="shared" si="13"/>
        <v>0.36499999999999999</v>
      </c>
      <c r="BB9" s="3">
        <f t="shared" si="14"/>
        <v>0.20300000000000001</v>
      </c>
      <c r="BC9" s="3">
        <f t="shared" si="15"/>
        <v>-0.20300000000000001</v>
      </c>
      <c r="BD9" s="3">
        <f t="shared" si="16"/>
        <v>-0.36499999999999999</v>
      </c>
      <c r="BE9" s="56">
        <f t="shared" si="17"/>
        <v>-6.5484311050477473E-2</v>
      </c>
      <c r="BF9" s="56" t="str">
        <f t="shared" si="18"/>
        <v/>
      </c>
      <c r="BG9" s="58" t="str">
        <f t="shared" si="19"/>
        <v/>
      </c>
      <c r="BH9" s="92" t="str">
        <f t="shared" si="20"/>
        <v/>
      </c>
      <c r="BI9" s="4" t="str">
        <f t="shared" si="20"/>
        <v/>
      </c>
      <c r="BJ9" s="4" t="str">
        <f t="shared" si="20"/>
        <v/>
      </c>
      <c r="BK9" s="4" t="str">
        <f t="shared" si="20"/>
        <v/>
      </c>
      <c r="BL9" s="4">
        <f t="shared" si="20"/>
        <v>-4.7999999999999972</v>
      </c>
      <c r="BM9" s="4" t="str">
        <f t="shared" si="20"/>
        <v/>
      </c>
      <c r="BN9" s="4" t="str">
        <f t="shared" si="20"/>
        <v/>
      </c>
      <c r="BO9" s="4" t="str">
        <f t="shared" si="20"/>
        <v/>
      </c>
      <c r="BP9" s="4" t="str">
        <f t="shared" si="20"/>
        <v/>
      </c>
      <c r="BQ9" s="4" t="str">
        <f t="shared" si="20"/>
        <v/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>
        <f t="shared" si="22"/>
        <v>9.5995000000000008</v>
      </c>
      <c r="CC9" s="93">
        <f t="shared" si="23"/>
        <v>5.3389000000000006</v>
      </c>
      <c r="CD9" s="93">
        <f t="shared" si="24"/>
        <v>-5.3389000000000006</v>
      </c>
      <c r="CE9" s="93">
        <f t="shared" si="25"/>
        <v>-9.5995000000000008</v>
      </c>
      <c r="CF9" s="59">
        <f t="shared" si="26"/>
        <v>-4.7999999999999972</v>
      </c>
      <c r="CG9" s="58" t="str">
        <f t="shared" si="27"/>
        <v/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 t="s">
        <v>102</v>
      </c>
      <c r="B10" s="141" t="s">
        <v>106</v>
      </c>
      <c r="C10" s="22">
        <v>1</v>
      </c>
      <c r="D10" s="150"/>
      <c r="E10" s="150"/>
      <c r="F10" s="150"/>
      <c r="G10" s="150">
        <v>0.8</v>
      </c>
      <c r="H10" s="150">
        <v>74.5</v>
      </c>
      <c r="I10" s="150">
        <v>28.3</v>
      </c>
      <c r="J10" s="150">
        <v>0.6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5.0877165856047624E-2</v>
      </c>
      <c r="Y10" s="19">
        <f t="shared" si="4"/>
        <v>7.5292273402870133E-2</v>
      </c>
      <c r="Z10" s="17">
        <f t="shared" si="5"/>
        <v>0</v>
      </c>
      <c r="AA10" s="18">
        <f t="shared" si="6"/>
        <v>0.62500000000000056</v>
      </c>
      <c r="AB10" s="20">
        <f t="shared" si="7"/>
        <v>0.78273660311052973</v>
      </c>
      <c r="AC10" s="17">
        <f t="shared" si="8"/>
        <v>0</v>
      </c>
      <c r="AD10" s="96">
        <f t="shared" si="0"/>
        <v>1</v>
      </c>
      <c r="AE10" s="97">
        <f t="shared" si="9"/>
        <v>4</v>
      </c>
      <c r="AF10" s="53" t="str">
        <f t="shared" si="10"/>
        <v>Tid 6</v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>
        <f t="shared" si="11"/>
        <v>0.14285714285714302</v>
      </c>
      <c r="AK10" s="5">
        <f t="shared" si="11"/>
        <v>1.6371077762619368E-2</v>
      </c>
      <c r="AL10" s="5">
        <f t="shared" si="11"/>
        <v>4.4280442804428111E-2</v>
      </c>
      <c r="AM10" s="5">
        <f t="shared" si="11"/>
        <v>0</v>
      </c>
      <c r="AN10" s="5" t="str">
        <f t="shared" si="11"/>
        <v/>
      </c>
      <c r="AO10" s="5" t="str">
        <f t="shared" si="11"/>
        <v/>
      </c>
      <c r="AP10" s="5" t="str">
        <f t="shared" si="11"/>
        <v/>
      </c>
      <c r="AQ10" s="5" t="str">
        <f t="shared" si="11"/>
        <v/>
      </c>
      <c r="AR10" s="5" t="str">
        <f t="shared" si="11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>
        <f t="shared" si="13"/>
        <v>0.36499999999999999</v>
      </c>
      <c r="BB10" s="3">
        <f t="shared" si="14"/>
        <v>0.20300000000000001</v>
      </c>
      <c r="BC10" s="3">
        <f t="shared" si="15"/>
        <v>-0.20300000000000001</v>
      </c>
      <c r="BD10" s="3">
        <f t="shared" si="16"/>
        <v>-0.36499999999999999</v>
      </c>
      <c r="BE10" s="56">
        <f t="shared" si="17"/>
        <v>5.0877165856047624E-2</v>
      </c>
      <c r="BF10" s="56">
        <f t="shared" si="18"/>
        <v>0.10181751520565832</v>
      </c>
      <c r="BG10" s="58">
        <f t="shared" si="19"/>
        <v>-1.0584923576792102</v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>
        <f t="shared" si="20"/>
        <v>0.10000000000000009</v>
      </c>
      <c r="BL10" s="4">
        <f t="shared" si="20"/>
        <v>1.2000000000000028</v>
      </c>
      <c r="BM10" s="4">
        <f t="shared" si="20"/>
        <v>1.1999999999999993</v>
      </c>
      <c r="BN10" s="4">
        <f t="shared" si="20"/>
        <v>0</v>
      </c>
      <c r="BO10" s="4" t="str">
        <f t="shared" si="20"/>
        <v/>
      </c>
      <c r="BP10" s="4" t="str">
        <f t="shared" si="20"/>
        <v/>
      </c>
      <c r="BQ10" s="4" t="str">
        <f t="shared" si="20"/>
        <v/>
      </c>
      <c r="BR10" s="4" t="str">
        <f t="shared" si="20"/>
        <v/>
      </c>
      <c r="BS10" s="4" t="str">
        <f t="shared" si="20"/>
        <v/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>
        <f t="shared" si="22"/>
        <v>9.5995000000000008</v>
      </c>
      <c r="CC10" s="93">
        <f t="shared" si="23"/>
        <v>5.3389000000000006</v>
      </c>
      <c r="CD10" s="93">
        <f t="shared" si="24"/>
        <v>-5.3389000000000006</v>
      </c>
      <c r="CE10" s="93">
        <f t="shared" si="25"/>
        <v>-9.5995000000000008</v>
      </c>
      <c r="CF10" s="59">
        <f t="shared" si="26"/>
        <v>0.62500000000000056</v>
      </c>
      <c r="CG10" s="58">
        <f t="shared" si="27"/>
        <v>1.0584923576792102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0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1"/>
      <c r="F12" s="151"/>
      <c r="G12" s="151"/>
      <c r="H12" s="150"/>
      <c r="I12" s="151"/>
      <c r="J12" s="150"/>
      <c r="K12" s="150"/>
      <c r="L12" s="150"/>
      <c r="M12" s="150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1"/>
      <c r="H13" s="150"/>
      <c r="I13" s="151"/>
      <c r="J13" s="150"/>
      <c r="K13" s="150"/>
      <c r="L13" s="155"/>
      <c r="M13" s="155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1"/>
      <c r="H14" s="150"/>
      <c r="I14" s="151"/>
      <c r="J14" s="155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 t="shared" si="29"/>
        <v/>
      </c>
      <c r="BL15" s="88" t="str">
        <f t="shared" si="29"/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8" priority="3">
      <formula>ABS(Z5)&gt;=0.05</formula>
    </cfRule>
  </conditionalFormatting>
  <conditionalFormatting sqref="AA5:AA38">
    <cfRule type="expression" dxfId="7" priority="2">
      <formula>OR(ABS($AA5+$AB5)&gt;$AA$3,ABS($AA5-$AB5)&gt;$AA$3)</formula>
    </cfRule>
  </conditionalFormatting>
  <conditionalFormatting sqref="X5:X38">
    <cfRule type="expression" dxfId="6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Z68"/>
  <sheetViews>
    <sheetView zoomScale="90" zoomScaleNormal="90" workbookViewId="0">
      <selection activeCell="R10" sqref="R10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93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9">
        <v>124</v>
      </c>
      <c r="H3" s="148">
        <v>125</v>
      </c>
      <c r="I3" s="148">
        <v>126</v>
      </c>
      <c r="J3" s="149">
        <v>31</v>
      </c>
      <c r="K3" s="149">
        <v>32</v>
      </c>
      <c r="L3" s="148">
        <v>33</v>
      </c>
      <c r="M3" s="149">
        <v>34</v>
      </c>
      <c r="N3" s="148">
        <v>36</v>
      </c>
      <c r="O3" s="148"/>
      <c r="P3" s="153"/>
      <c r="Q3" s="153"/>
      <c r="R3" s="148"/>
      <c r="S3" s="148"/>
      <c r="T3" s="153"/>
      <c r="U3" s="148"/>
      <c r="V3" s="148"/>
      <c r="W3" s="1"/>
      <c r="X3" s="166">
        <v>0.13600000000000001</v>
      </c>
      <c r="Y3" s="167"/>
      <c r="Z3" s="156">
        <v>0.32700000000000001</v>
      </c>
      <c r="AA3" s="168">
        <f>X3*AD3</f>
        <v>0.58752000000000015</v>
      </c>
      <c r="AB3" s="168"/>
      <c r="AC3" s="157">
        <f>Z3*AD3</f>
        <v>1.4126400000000003</v>
      </c>
      <c r="AD3" s="9">
        <f>AVERAGE(D4:W4)</f>
        <v>4.3200000000000012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2.52</v>
      </c>
      <c r="E4" s="150">
        <v>9.52</v>
      </c>
      <c r="F4" s="150">
        <v>4.03</v>
      </c>
      <c r="G4" s="150">
        <v>3.31</v>
      </c>
      <c r="H4" s="150">
        <v>6.25</v>
      </c>
      <c r="I4" s="150">
        <v>5.15</v>
      </c>
      <c r="J4" s="150">
        <v>3.13</v>
      </c>
      <c r="K4" s="150">
        <v>4.91</v>
      </c>
      <c r="L4" s="150">
        <v>4.6399999999999997</v>
      </c>
      <c r="M4" s="150">
        <v>1.49</v>
      </c>
      <c r="N4" s="150">
        <v>2.57</v>
      </c>
      <c r="O4" s="150"/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2.52</v>
      </c>
      <c r="AH4" s="32">
        <f t="shared" ref="AH4:AZ4" si="1">E4*$AD4</f>
        <v>9.52</v>
      </c>
      <c r="AI4" s="32">
        <f t="shared" si="1"/>
        <v>4.03</v>
      </c>
      <c r="AJ4" s="32">
        <f t="shared" si="1"/>
        <v>3.31</v>
      </c>
      <c r="AK4" s="32">
        <f t="shared" si="1"/>
        <v>6.25</v>
      </c>
      <c r="AL4" s="32">
        <f t="shared" si="1"/>
        <v>5.15</v>
      </c>
      <c r="AM4" s="32">
        <f t="shared" si="1"/>
        <v>3.13</v>
      </c>
      <c r="AN4" s="32">
        <f t="shared" si="1"/>
        <v>4.91</v>
      </c>
      <c r="AO4" s="32">
        <f t="shared" si="1"/>
        <v>4.6399999999999997</v>
      </c>
      <c r="AP4" s="32">
        <f t="shared" si="1"/>
        <v>1.49</v>
      </c>
      <c r="AQ4" s="32">
        <f>N4*$AD4</f>
        <v>2.57</v>
      </c>
      <c r="AR4" s="32">
        <f>O4*$AD4</f>
        <v>0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2.52</v>
      </c>
      <c r="BI4" s="31">
        <f t="shared" ref="BI4:CA4" si="2">AH4</f>
        <v>9.52</v>
      </c>
      <c r="BJ4" s="31">
        <f t="shared" si="2"/>
        <v>4.03</v>
      </c>
      <c r="BK4" s="31">
        <f t="shared" si="2"/>
        <v>3.31</v>
      </c>
      <c r="BL4" s="31">
        <f t="shared" si="2"/>
        <v>6.25</v>
      </c>
      <c r="BM4" s="31">
        <f t="shared" si="2"/>
        <v>5.15</v>
      </c>
      <c r="BN4" s="31">
        <f t="shared" si="2"/>
        <v>3.13</v>
      </c>
      <c r="BO4" s="31">
        <f t="shared" si="2"/>
        <v>4.91</v>
      </c>
      <c r="BP4" s="31">
        <f t="shared" si="2"/>
        <v>4.6399999999999997</v>
      </c>
      <c r="BQ4" s="31">
        <f t="shared" si="2"/>
        <v>1.49</v>
      </c>
      <c r="BR4" s="31">
        <f t="shared" si="2"/>
        <v>2.57</v>
      </c>
      <c r="BS4" s="31">
        <f t="shared" si="2"/>
        <v>0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2.66</v>
      </c>
      <c r="E5" s="150">
        <v>9.94</v>
      </c>
      <c r="F5" s="150">
        <v>4.1900000000000004</v>
      </c>
      <c r="G5" s="150">
        <v>3.31</v>
      </c>
      <c r="H5" s="150">
        <v>6.09</v>
      </c>
      <c r="I5" s="150">
        <v>4.9800000000000004</v>
      </c>
      <c r="J5" s="150">
        <v>3.13</v>
      </c>
      <c r="K5" s="150">
        <v>4.88</v>
      </c>
      <c r="L5" s="150">
        <v>4.7</v>
      </c>
      <c r="M5" s="150">
        <v>1.54</v>
      </c>
      <c r="N5" s="150">
        <v>3.12</v>
      </c>
      <c r="O5" s="150"/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3.046832827795691E-2</v>
      </c>
      <c r="Y5" s="19">
        <f t="shared" ref="Y5:Y14" si="4">IF(AE5&lt;2,"",STDEV(AG5:AZ5)/SQRT(COUNT(AG5:AZ5))*TINV(0.1,COUNT(AG5:AZ5)-1))</f>
        <v>3.6769656480748043E-2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9.2727272727272783E-2</v>
      </c>
      <c r="AB5" s="20">
        <f t="shared" ref="AB5:AB14" si="7">IF(AE5&lt;2,"",STDEV(BH5:CA5)/SQRT(COUNT(BH5:CA5))*TINV(0.1,COUNT(BH5:CA5)-1))</f>
        <v>0.1210935870424138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11</v>
      </c>
      <c r="AF5" s="53" t="str">
        <f t="shared" ref="AF5:AF14" si="10">IF(A5="","",A5)</f>
        <v>Tid 1</v>
      </c>
      <c r="AG5" s="86">
        <f t="shared" ref="AG5:AV14" si="11">IF(D5*D$4=0,"",D5*$AD5/AG$4-1)</f>
        <v>5.555555555555558E-2</v>
      </c>
      <c r="AH5" s="5">
        <f t="shared" si="11"/>
        <v>4.4117647058823595E-2</v>
      </c>
      <c r="AI5" s="5">
        <f t="shared" si="11"/>
        <v>3.9702233250620278E-2</v>
      </c>
      <c r="AJ5" s="5">
        <f t="shared" si="11"/>
        <v>0</v>
      </c>
      <c r="AK5" s="5">
        <f t="shared" si="11"/>
        <v>-2.5600000000000067E-2</v>
      </c>
      <c r="AL5" s="5">
        <f t="shared" si="11"/>
        <v>-3.3009708737864019E-2</v>
      </c>
      <c r="AM5" s="5">
        <f t="shared" si="11"/>
        <v>0</v>
      </c>
      <c r="AN5" s="5">
        <f t="shared" si="11"/>
        <v>-6.109979633401319E-3</v>
      </c>
      <c r="AO5" s="5">
        <f t="shared" si="11"/>
        <v>1.2931034482758674E-2</v>
      </c>
      <c r="AP5" s="5">
        <f t="shared" si="11"/>
        <v>3.3557046979865834E-2</v>
      </c>
      <c r="AQ5" s="5">
        <f t="shared" ref="AQ5:AQ14" si="12">IF(N5*N$4=0,"",N5*$AD5/AQ$4-1)</f>
        <v>0.21400778210116744</v>
      </c>
      <c r="AR5" s="5" t="str">
        <f t="shared" ref="AR5:AR14" si="13">IF(O5*O$4=0,"",O5*$AD5/AR$4-1)</f>
        <v/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4">IF(T5*T$4=0,"",T5*$AD5/AW$4-1)</f>
        <v/>
      </c>
      <c r="AX5" s="5" t="str">
        <f t="shared" si="14"/>
        <v/>
      </c>
      <c r="AY5" s="5" t="str">
        <f t="shared" si="14"/>
        <v/>
      </c>
      <c r="AZ5" s="5" t="str">
        <f t="shared" si="14"/>
        <v/>
      </c>
      <c r="BA5" s="3">
        <f t="shared" ref="BA5:BA14" si="15">IF(AE5=0,"",Z$3)</f>
        <v>0.32700000000000001</v>
      </c>
      <c r="BB5" s="3">
        <f t="shared" ref="BB5:BB14" si="16">IF(AE5=0,"",X$3)</f>
        <v>0.13600000000000001</v>
      </c>
      <c r="BC5" s="3">
        <f t="shared" ref="BC5:BC14" si="17">IF(AE5=0,"",-BB5)</f>
        <v>-0.13600000000000001</v>
      </c>
      <c r="BD5" s="3">
        <f t="shared" ref="BD5:BD14" si="18">IF(AE5=0,"",-BA5)</f>
        <v>-0.32700000000000001</v>
      </c>
      <c r="BE5" s="56">
        <f t="shared" ref="BE5:BE14" si="19">IF(AE5=0,"",AVERAGE(AG5:AZ5))</f>
        <v>3.046832827795691E-2</v>
      </c>
      <c r="BF5" s="56">
        <f t="shared" ref="BF5:BF14" si="20">IF(AE5&lt;2,"",STDEV(AG5:AZ5)/SQRT(AE5)*TINV(0.05,AE5-1))</f>
        <v>4.5202569670486858E-2</v>
      </c>
      <c r="BG5" s="58">
        <f t="shared" ref="BG5:BG14" si="21">IF(CG5="","",-CG5)</f>
        <v>-0.14886571779096794</v>
      </c>
      <c r="BH5" s="92">
        <f t="shared" ref="BH5:BW14" si="22">IF(D5*D$4=0,"",D5*$AD5-AG$4)</f>
        <v>0.14000000000000012</v>
      </c>
      <c r="BI5" s="4">
        <f t="shared" si="22"/>
        <v>0.41999999999999993</v>
      </c>
      <c r="BJ5" s="4">
        <f t="shared" si="22"/>
        <v>0.16000000000000014</v>
      </c>
      <c r="BK5" s="4">
        <f t="shared" si="22"/>
        <v>0</v>
      </c>
      <c r="BL5" s="4">
        <f t="shared" si="22"/>
        <v>-0.16000000000000014</v>
      </c>
      <c r="BM5" s="4">
        <f t="shared" si="22"/>
        <v>-0.16999999999999993</v>
      </c>
      <c r="BN5" s="4">
        <f t="shared" si="22"/>
        <v>0</v>
      </c>
      <c r="BO5" s="4">
        <f t="shared" si="22"/>
        <v>-3.0000000000000249E-2</v>
      </c>
      <c r="BP5" s="4">
        <f t="shared" si="22"/>
        <v>6.0000000000000497E-2</v>
      </c>
      <c r="BQ5" s="4">
        <f t="shared" si="22"/>
        <v>5.0000000000000044E-2</v>
      </c>
      <c r="BR5" s="4">
        <f t="shared" ref="BR5:BR14" si="23">IF(N5*N$4=0,"",N5*$AD5-AQ$4)</f>
        <v>0.55000000000000027</v>
      </c>
      <c r="BS5" s="4" t="str">
        <f t="shared" ref="BS5:BS14" si="24">IF(O5*O$4=0,"",O5*$AD5-AR$4)</f>
        <v/>
      </c>
      <c r="BT5" s="4" t="str">
        <f t="shared" si="22"/>
        <v/>
      </c>
      <c r="BU5" s="4" t="str">
        <f t="shared" si="22"/>
        <v/>
      </c>
      <c r="BV5" s="4" t="str">
        <f t="shared" si="22"/>
        <v/>
      </c>
      <c r="BW5" s="4" t="str">
        <f t="shared" si="22"/>
        <v/>
      </c>
      <c r="BX5" s="4" t="str">
        <f t="shared" ref="BX5:CA14" si="25">IF(T5*T$4=0,"",T5*$AD5-AW$4)</f>
        <v/>
      </c>
      <c r="BY5" s="4" t="str">
        <f t="shared" si="25"/>
        <v/>
      </c>
      <c r="BZ5" s="4" t="str">
        <f t="shared" si="25"/>
        <v/>
      </c>
      <c r="CA5" s="4" t="str">
        <f t="shared" si="25"/>
        <v/>
      </c>
      <c r="CB5" s="93">
        <f t="shared" ref="CB5:CB14" si="26">IF(AE5=0,"",AC$3)</f>
        <v>1.4126400000000003</v>
      </c>
      <c r="CC5" s="93">
        <f t="shared" ref="CC5:CC14" si="27">IF(AE5=0,"",AA$3)</f>
        <v>0.58752000000000015</v>
      </c>
      <c r="CD5" s="93">
        <f t="shared" ref="CD5:CD14" si="28">IF(AE5=0,"",-CC5)</f>
        <v>-0.58752000000000015</v>
      </c>
      <c r="CE5" s="93">
        <f t="shared" ref="CE5:CE14" si="29">IF(AE5=0,"",-CB5)</f>
        <v>-1.4126400000000003</v>
      </c>
      <c r="CF5" s="59">
        <f t="shared" ref="CF5:CF14" si="30">IF(AE5=0,"",AVERAGE(BH5:CA5))</f>
        <v>9.2727272727272783E-2</v>
      </c>
      <c r="CG5" s="58">
        <f t="shared" ref="CG5:CG14" si="31">IF(AE5&lt;2,"",STDEV(BH5:CA5)/SQRT(AE5)*TINV(0.05,AE5-1))</f>
        <v>0.14886571779096794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2.4900000000000002</v>
      </c>
      <c r="E6" s="150">
        <v>9.52</v>
      </c>
      <c r="F6" s="150">
        <v>4.21</v>
      </c>
      <c r="G6" s="150">
        <v>3.5</v>
      </c>
      <c r="H6" s="150">
        <v>6.27</v>
      </c>
      <c r="I6" s="150">
        <v>5.23</v>
      </c>
      <c r="J6" s="150">
        <v>3.26</v>
      </c>
      <c r="K6" s="150">
        <v>4.9000000000000004</v>
      </c>
      <c r="L6" s="150">
        <v>4.72</v>
      </c>
      <c r="M6" s="150">
        <v>1.7</v>
      </c>
      <c r="N6" s="150">
        <v>2.82</v>
      </c>
      <c r="O6" s="150"/>
      <c r="P6" s="154"/>
      <c r="Q6" s="150"/>
      <c r="R6" s="150"/>
      <c r="S6" s="150"/>
      <c r="T6" s="150"/>
      <c r="U6" s="150"/>
      <c r="V6" s="150"/>
      <c r="W6" s="150"/>
      <c r="X6" s="16">
        <f t="shared" si="3"/>
        <v>3.6713651948984634E-2</v>
      </c>
      <c r="Y6" s="19">
        <f t="shared" si="4"/>
        <v>2.5753810994594048E-2</v>
      </c>
      <c r="Z6" s="17">
        <f t="shared" si="5"/>
        <v>0</v>
      </c>
      <c r="AA6" s="18">
        <f t="shared" si="6"/>
        <v>9.9999999999999964E-2</v>
      </c>
      <c r="AB6" s="20">
        <f t="shared" si="7"/>
        <v>5.359939568416975E-2</v>
      </c>
      <c r="AC6" s="17">
        <f t="shared" si="8"/>
        <v>0</v>
      </c>
      <c r="AD6" s="96">
        <f t="shared" si="0"/>
        <v>1</v>
      </c>
      <c r="AE6" s="97">
        <f t="shared" si="9"/>
        <v>11</v>
      </c>
      <c r="AF6" s="53" t="str">
        <f t="shared" si="10"/>
        <v>Tid 2</v>
      </c>
      <c r="AG6" s="86">
        <f t="shared" si="11"/>
        <v>-1.1904761904761862E-2</v>
      </c>
      <c r="AH6" s="5">
        <f t="shared" si="11"/>
        <v>0</v>
      </c>
      <c r="AI6" s="5">
        <f t="shared" si="11"/>
        <v>4.4665012406947868E-2</v>
      </c>
      <c r="AJ6" s="5">
        <f t="shared" si="11"/>
        <v>5.7401812688821829E-2</v>
      </c>
      <c r="AK6" s="5">
        <f t="shared" si="11"/>
        <v>3.1999999999998696E-3</v>
      </c>
      <c r="AL6" s="5">
        <f t="shared" si="11"/>
        <v>1.5533980582524309E-2</v>
      </c>
      <c r="AM6" s="5">
        <f t="shared" si="11"/>
        <v>4.1533546325878579E-2</v>
      </c>
      <c r="AN6" s="5">
        <f t="shared" si="11"/>
        <v>-2.0366598778003286E-3</v>
      </c>
      <c r="AO6" s="5">
        <f t="shared" si="11"/>
        <v>1.7241379310344751E-2</v>
      </c>
      <c r="AP6" s="5">
        <f t="shared" si="11"/>
        <v>0.14093959731543615</v>
      </c>
      <c r="AQ6" s="5">
        <f t="shared" si="12"/>
        <v>9.7276264591439787E-2</v>
      </c>
      <c r="AR6" s="5" t="str">
        <f t="shared" si="13"/>
        <v/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4"/>
        <v/>
      </c>
      <c r="AX6" s="5" t="str">
        <f t="shared" si="14"/>
        <v/>
      </c>
      <c r="AY6" s="5" t="str">
        <f t="shared" si="14"/>
        <v/>
      </c>
      <c r="AZ6" s="5" t="str">
        <f t="shared" si="14"/>
        <v/>
      </c>
      <c r="BA6" s="3">
        <f t="shared" si="15"/>
        <v>0.32700000000000001</v>
      </c>
      <c r="BB6" s="3">
        <f t="shared" si="16"/>
        <v>0.13600000000000001</v>
      </c>
      <c r="BC6" s="3">
        <f t="shared" si="17"/>
        <v>-0.13600000000000001</v>
      </c>
      <c r="BD6" s="3">
        <f t="shared" si="18"/>
        <v>-0.32700000000000001</v>
      </c>
      <c r="BE6" s="56">
        <f t="shared" si="19"/>
        <v>3.6713651948984634E-2</v>
      </c>
      <c r="BF6" s="56">
        <f t="shared" si="20"/>
        <v>3.1660302194370799E-2</v>
      </c>
      <c r="BG6" s="58">
        <f t="shared" si="21"/>
        <v>-6.589211457491391E-2</v>
      </c>
      <c r="BH6" s="92">
        <f t="shared" si="22"/>
        <v>-2.9999999999999805E-2</v>
      </c>
      <c r="BI6" s="4">
        <f t="shared" si="22"/>
        <v>0</v>
      </c>
      <c r="BJ6" s="4">
        <f t="shared" si="22"/>
        <v>0.17999999999999972</v>
      </c>
      <c r="BK6" s="4">
        <f t="shared" si="22"/>
        <v>0.18999999999999995</v>
      </c>
      <c r="BL6" s="4">
        <f t="shared" si="22"/>
        <v>1.9999999999999574E-2</v>
      </c>
      <c r="BM6" s="4">
        <f t="shared" si="22"/>
        <v>8.0000000000000071E-2</v>
      </c>
      <c r="BN6" s="4">
        <f t="shared" si="22"/>
        <v>0.12999999999999989</v>
      </c>
      <c r="BO6" s="4">
        <f t="shared" si="22"/>
        <v>-9.9999999999997868E-3</v>
      </c>
      <c r="BP6" s="4">
        <f t="shared" si="22"/>
        <v>8.0000000000000071E-2</v>
      </c>
      <c r="BQ6" s="4">
        <f t="shared" si="22"/>
        <v>0.20999999999999996</v>
      </c>
      <c r="BR6" s="4">
        <f t="shared" si="23"/>
        <v>0.25</v>
      </c>
      <c r="BS6" s="4" t="str">
        <f t="shared" si="24"/>
        <v/>
      </c>
      <c r="BT6" s="4" t="str">
        <f t="shared" si="22"/>
        <v/>
      </c>
      <c r="BU6" s="4" t="str">
        <f t="shared" si="22"/>
        <v/>
      </c>
      <c r="BV6" s="4" t="str">
        <f t="shared" si="22"/>
        <v/>
      </c>
      <c r="BW6" s="4" t="str">
        <f t="shared" si="22"/>
        <v/>
      </c>
      <c r="BX6" s="4" t="str">
        <f t="shared" si="25"/>
        <v/>
      </c>
      <c r="BY6" s="4" t="str">
        <f t="shared" si="25"/>
        <v/>
      </c>
      <c r="BZ6" s="4" t="str">
        <f t="shared" si="25"/>
        <v/>
      </c>
      <c r="CA6" s="4" t="str">
        <f t="shared" si="25"/>
        <v/>
      </c>
      <c r="CB6" s="93">
        <f t="shared" si="26"/>
        <v>1.4126400000000003</v>
      </c>
      <c r="CC6" s="93">
        <f t="shared" si="27"/>
        <v>0.58752000000000015</v>
      </c>
      <c r="CD6" s="93">
        <f t="shared" si="28"/>
        <v>-0.58752000000000015</v>
      </c>
      <c r="CE6" s="93">
        <f t="shared" si="29"/>
        <v>-1.4126400000000003</v>
      </c>
      <c r="CF6" s="59">
        <f t="shared" si="30"/>
        <v>9.9999999999999964E-2</v>
      </c>
      <c r="CG6" s="58">
        <f t="shared" si="31"/>
        <v>6.589211457491391E-2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/>
      <c r="E7" s="150">
        <v>9.16</v>
      </c>
      <c r="F7" s="150">
        <v>3.99</v>
      </c>
      <c r="G7" s="150">
        <v>3.37</v>
      </c>
      <c r="H7" s="150">
        <v>6.48</v>
      </c>
      <c r="I7" s="155">
        <v>5.04</v>
      </c>
      <c r="J7" s="159">
        <v>3.04</v>
      </c>
      <c r="K7" s="150">
        <v>4.7699999999999996</v>
      </c>
      <c r="L7" s="150">
        <v>5.03</v>
      </c>
      <c r="M7" s="150">
        <v>1.56</v>
      </c>
      <c r="N7" s="150">
        <v>2.72</v>
      </c>
      <c r="O7" s="150"/>
      <c r="P7" s="150"/>
      <c r="Q7" s="150"/>
      <c r="R7" s="150"/>
      <c r="S7" s="150"/>
      <c r="T7" s="150"/>
      <c r="U7" s="150"/>
      <c r="V7" s="150"/>
      <c r="W7" s="150"/>
      <c r="X7" s="16">
        <f t="shared" si="3"/>
        <v>1.1795709731865478E-2</v>
      </c>
      <c r="Y7" s="19">
        <f t="shared" si="4"/>
        <v>2.489130083065394E-2</v>
      </c>
      <c r="Z7" s="17">
        <f t="shared" si="5"/>
        <v>0</v>
      </c>
      <c r="AA7" s="18">
        <f t="shared" si="6"/>
        <v>1.6000000000000125E-2</v>
      </c>
      <c r="AB7" s="20">
        <f t="shared" si="7"/>
        <v>0.12288390885414358</v>
      </c>
      <c r="AC7" s="17">
        <f t="shared" si="8"/>
        <v>0</v>
      </c>
      <c r="AD7" s="96">
        <f t="shared" si="0"/>
        <v>1</v>
      </c>
      <c r="AE7" s="97">
        <f t="shared" si="9"/>
        <v>10</v>
      </c>
      <c r="AF7" s="53" t="str">
        <f t="shared" si="10"/>
        <v>Tid 3</v>
      </c>
      <c r="AG7" s="86" t="str">
        <f t="shared" si="11"/>
        <v/>
      </c>
      <c r="AH7" s="5">
        <f t="shared" si="11"/>
        <v>-3.7815126050420145E-2</v>
      </c>
      <c r="AI7" s="5">
        <f t="shared" si="11"/>
        <v>-9.9255583126550695E-3</v>
      </c>
      <c r="AJ7" s="5">
        <f t="shared" si="11"/>
        <v>1.812688821752273E-2</v>
      </c>
      <c r="AK7" s="5">
        <f t="shared" si="11"/>
        <v>3.6800000000000166E-2</v>
      </c>
      <c r="AL7" s="5">
        <f t="shared" si="11"/>
        <v>-2.1359223300970953E-2</v>
      </c>
      <c r="AM7" s="5">
        <f t="shared" si="11"/>
        <v>-2.8753993610223572E-2</v>
      </c>
      <c r="AN7" s="5">
        <f t="shared" si="11"/>
        <v>-2.8513238289205822E-2</v>
      </c>
      <c r="AO7" s="5">
        <f t="shared" si="11"/>
        <v>8.4051724137931272E-2</v>
      </c>
      <c r="AP7" s="5">
        <f t="shared" si="11"/>
        <v>4.6979865771812124E-2</v>
      </c>
      <c r="AQ7" s="5">
        <f t="shared" si="12"/>
        <v>5.836575875486405E-2</v>
      </c>
      <c r="AR7" s="5" t="str">
        <f t="shared" si="13"/>
        <v/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4"/>
        <v/>
      </c>
      <c r="AX7" s="5" t="str">
        <f t="shared" si="14"/>
        <v/>
      </c>
      <c r="AY7" s="5" t="str">
        <f t="shared" si="14"/>
        <v/>
      </c>
      <c r="AZ7" s="5" t="str">
        <f t="shared" si="14"/>
        <v/>
      </c>
      <c r="BA7" s="3">
        <f t="shared" si="15"/>
        <v>0.32700000000000001</v>
      </c>
      <c r="BB7" s="3">
        <f t="shared" si="16"/>
        <v>0.13600000000000001</v>
      </c>
      <c r="BC7" s="3">
        <f t="shared" si="17"/>
        <v>-0.13600000000000001</v>
      </c>
      <c r="BD7" s="3">
        <f t="shared" si="18"/>
        <v>-0.32700000000000001</v>
      </c>
      <c r="BE7" s="56">
        <f t="shared" si="19"/>
        <v>1.1795709731865478E-2</v>
      </c>
      <c r="BF7" s="56">
        <f t="shared" si="20"/>
        <v>3.0717166117985233E-2</v>
      </c>
      <c r="BG7" s="58">
        <f t="shared" si="21"/>
        <v>-0.15164516580232573</v>
      </c>
      <c r="BH7" s="92" t="str">
        <f t="shared" si="22"/>
        <v/>
      </c>
      <c r="BI7" s="4">
        <f t="shared" si="22"/>
        <v>-0.35999999999999943</v>
      </c>
      <c r="BJ7" s="4">
        <f t="shared" si="22"/>
        <v>-4.0000000000000036E-2</v>
      </c>
      <c r="BK7" s="4">
        <f t="shared" si="22"/>
        <v>6.0000000000000053E-2</v>
      </c>
      <c r="BL7" s="4">
        <f t="shared" si="22"/>
        <v>0.23000000000000043</v>
      </c>
      <c r="BM7" s="4">
        <f t="shared" si="22"/>
        <v>-0.11000000000000032</v>
      </c>
      <c r="BN7" s="4">
        <f t="shared" si="22"/>
        <v>-8.9999999999999858E-2</v>
      </c>
      <c r="BO7" s="4">
        <f t="shared" si="22"/>
        <v>-0.14000000000000057</v>
      </c>
      <c r="BP7" s="4">
        <f t="shared" si="22"/>
        <v>0.39000000000000057</v>
      </c>
      <c r="BQ7" s="4">
        <f t="shared" si="22"/>
        <v>7.0000000000000062E-2</v>
      </c>
      <c r="BR7" s="4">
        <f t="shared" si="23"/>
        <v>0.15000000000000036</v>
      </c>
      <c r="BS7" s="4" t="str">
        <f t="shared" si="24"/>
        <v/>
      </c>
      <c r="BT7" s="4" t="str">
        <f t="shared" si="22"/>
        <v/>
      </c>
      <c r="BU7" s="4" t="str">
        <f t="shared" si="22"/>
        <v/>
      </c>
      <c r="BV7" s="4" t="str">
        <f t="shared" si="22"/>
        <v/>
      </c>
      <c r="BW7" s="4" t="str">
        <f t="shared" si="22"/>
        <v/>
      </c>
      <c r="BX7" s="4" t="str">
        <f t="shared" si="25"/>
        <v/>
      </c>
      <c r="BY7" s="4" t="str">
        <f t="shared" si="25"/>
        <v/>
      </c>
      <c r="BZ7" s="4" t="str">
        <f t="shared" si="25"/>
        <v/>
      </c>
      <c r="CA7" s="4" t="str">
        <f t="shared" si="25"/>
        <v/>
      </c>
      <c r="CB7" s="93">
        <f t="shared" si="26"/>
        <v>1.4126400000000003</v>
      </c>
      <c r="CC7" s="93">
        <f t="shared" si="27"/>
        <v>0.58752000000000015</v>
      </c>
      <c r="CD7" s="93">
        <f t="shared" si="28"/>
        <v>-0.58752000000000015</v>
      </c>
      <c r="CE7" s="93">
        <f t="shared" si="29"/>
        <v>-1.4126400000000003</v>
      </c>
      <c r="CF7" s="59">
        <f t="shared" si="30"/>
        <v>1.6000000000000125E-2</v>
      </c>
      <c r="CG7" s="58">
        <f t="shared" si="31"/>
        <v>0.15164516580232573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2.52</v>
      </c>
      <c r="E8" s="150">
        <v>9.49</v>
      </c>
      <c r="F8" s="150">
        <v>4.08</v>
      </c>
      <c r="G8" s="150">
        <v>3.37</v>
      </c>
      <c r="H8" s="150">
        <v>5.98</v>
      </c>
      <c r="I8" s="150">
        <v>5.1100000000000003</v>
      </c>
      <c r="J8" s="150">
        <v>3.2</v>
      </c>
      <c r="K8" s="150">
        <v>4.87</v>
      </c>
      <c r="L8" s="150">
        <v>4.9400000000000004</v>
      </c>
      <c r="M8" s="150">
        <v>1.58</v>
      </c>
      <c r="N8" s="150">
        <v>2.89</v>
      </c>
      <c r="O8" s="150"/>
      <c r="P8" s="150"/>
      <c r="Q8" s="150"/>
      <c r="R8" s="150"/>
      <c r="S8" s="150"/>
      <c r="T8" s="150"/>
      <c r="U8" s="150"/>
      <c r="V8" s="150"/>
      <c r="W8" s="150"/>
      <c r="X8" s="16">
        <f t="shared" si="3"/>
        <v>2.1836785337151589E-2</v>
      </c>
      <c r="Y8" s="19">
        <f t="shared" si="4"/>
        <v>2.5086034988516685E-2</v>
      </c>
      <c r="Z8" s="17">
        <f t="shared" si="5"/>
        <v>0</v>
      </c>
      <c r="AA8" s="18">
        <f t="shared" si="6"/>
        <v>4.6363636363636565E-2</v>
      </c>
      <c r="AB8" s="20">
        <f t="shared" si="7"/>
        <v>8.8935688707221974E-2</v>
      </c>
      <c r="AC8" s="17">
        <f t="shared" si="8"/>
        <v>0</v>
      </c>
      <c r="AD8" s="96">
        <f t="shared" si="0"/>
        <v>1</v>
      </c>
      <c r="AE8" s="97">
        <f t="shared" si="9"/>
        <v>11</v>
      </c>
      <c r="AF8" s="53" t="str">
        <f t="shared" si="10"/>
        <v>Tid 4</v>
      </c>
      <c r="AG8" s="86">
        <f t="shared" si="11"/>
        <v>0</v>
      </c>
      <c r="AH8" s="5">
        <f t="shared" si="11"/>
        <v>-3.1512605042015585E-3</v>
      </c>
      <c r="AI8" s="5">
        <f t="shared" si="11"/>
        <v>1.2406947890818865E-2</v>
      </c>
      <c r="AJ8" s="5">
        <f t="shared" si="11"/>
        <v>1.812688821752273E-2</v>
      </c>
      <c r="AK8" s="5">
        <f t="shared" si="11"/>
        <v>-4.3199999999999905E-2</v>
      </c>
      <c r="AL8" s="5">
        <f t="shared" si="11"/>
        <v>-7.7669902912621547E-3</v>
      </c>
      <c r="AM8" s="5">
        <f t="shared" si="11"/>
        <v>2.2364217252396346E-2</v>
      </c>
      <c r="AN8" s="5">
        <f t="shared" si="11"/>
        <v>-8.1466395112016476E-3</v>
      </c>
      <c r="AO8" s="5">
        <f t="shared" si="11"/>
        <v>6.4655172413793371E-2</v>
      </c>
      <c r="AP8" s="5">
        <f t="shared" si="11"/>
        <v>6.0402684563758413E-2</v>
      </c>
      <c r="AQ8" s="5">
        <f t="shared" si="12"/>
        <v>0.12451361867704303</v>
      </c>
      <c r="AR8" s="5" t="str">
        <f t="shared" si="13"/>
        <v/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4"/>
        <v/>
      </c>
      <c r="AX8" s="5" t="str">
        <f t="shared" si="14"/>
        <v/>
      </c>
      <c r="AY8" s="5" t="str">
        <f t="shared" si="14"/>
        <v/>
      </c>
      <c r="AZ8" s="5" t="str">
        <f t="shared" si="14"/>
        <v/>
      </c>
      <c r="BA8" s="3">
        <f t="shared" si="15"/>
        <v>0.32700000000000001</v>
      </c>
      <c r="BB8" s="3">
        <f t="shared" si="16"/>
        <v>0.13600000000000001</v>
      </c>
      <c r="BC8" s="3">
        <f t="shared" si="17"/>
        <v>-0.13600000000000001</v>
      </c>
      <c r="BD8" s="3">
        <f t="shared" si="18"/>
        <v>-0.32700000000000001</v>
      </c>
      <c r="BE8" s="56">
        <f t="shared" si="19"/>
        <v>2.1836785337151589E-2</v>
      </c>
      <c r="BF8" s="56">
        <f t="shared" si="20"/>
        <v>3.0839375530157989E-2</v>
      </c>
      <c r="BG8" s="58">
        <f t="shared" si="21"/>
        <v>-0.10933258696843683</v>
      </c>
      <c r="BH8" s="92">
        <f t="shared" si="22"/>
        <v>0</v>
      </c>
      <c r="BI8" s="4">
        <f t="shared" si="22"/>
        <v>-2.9999999999999361E-2</v>
      </c>
      <c r="BJ8" s="4">
        <f t="shared" si="22"/>
        <v>4.9999999999999822E-2</v>
      </c>
      <c r="BK8" s="4">
        <f t="shared" si="22"/>
        <v>6.0000000000000053E-2</v>
      </c>
      <c r="BL8" s="4">
        <f t="shared" si="22"/>
        <v>-0.26999999999999957</v>
      </c>
      <c r="BM8" s="4">
        <f t="shared" si="22"/>
        <v>-4.0000000000000036E-2</v>
      </c>
      <c r="BN8" s="4">
        <f t="shared" si="22"/>
        <v>7.0000000000000284E-2</v>
      </c>
      <c r="BO8" s="4">
        <f t="shared" si="22"/>
        <v>-4.0000000000000036E-2</v>
      </c>
      <c r="BP8" s="4">
        <f t="shared" si="22"/>
        <v>0.30000000000000071</v>
      </c>
      <c r="BQ8" s="4">
        <f t="shared" si="22"/>
        <v>9.000000000000008E-2</v>
      </c>
      <c r="BR8" s="4">
        <f t="shared" si="23"/>
        <v>0.32000000000000028</v>
      </c>
      <c r="BS8" s="4" t="str">
        <f t="shared" si="24"/>
        <v/>
      </c>
      <c r="BT8" s="4" t="str">
        <f t="shared" si="22"/>
        <v/>
      </c>
      <c r="BU8" s="4" t="str">
        <f t="shared" si="22"/>
        <v/>
      </c>
      <c r="BV8" s="4" t="str">
        <f t="shared" si="22"/>
        <v/>
      </c>
      <c r="BW8" s="4" t="str">
        <f t="shared" si="22"/>
        <v/>
      </c>
      <c r="BX8" s="4" t="str">
        <f t="shared" si="25"/>
        <v/>
      </c>
      <c r="BY8" s="4" t="str">
        <f t="shared" si="25"/>
        <v/>
      </c>
      <c r="BZ8" s="4" t="str">
        <f t="shared" si="25"/>
        <v/>
      </c>
      <c r="CA8" s="4" t="str">
        <f t="shared" si="25"/>
        <v/>
      </c>
      <c r="CB8" s="93">
        <f t="shared" si="26"/>
        <v>1.4126400000000003</v>
      </c>
      <c r="CC8" s="93">
        <f t="shared" si="27"/>
        <v>0.58752000000000015</v>
      </c>
      <c r="CD8" s="93">
        <f t="shared" si="28"/>
        <v>-0.58752000000000015</v>
      </c>
      <c r="CE8" s="93">
        <f t="shared" si="29"/>
        <v>-1.4126400000000003</v>
      </c>
      <c r="CF8" s="59">
        <f t="shared" si="30"/>
        <v>4.6363636363636565E-2</v>
      </c>
      <c r="CG8" s="58">
        <f t="shared" si="31"/>
        <v>0.10933258696843683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100</v>
      </c>
      <c r="B9" s="141" t="s">
        <v>101</v>
      </c>
      <c r="C9" s="22">
        <v>1</v>
      </c>
      <c r="D9" s="150"/>
      <c r="E9" s="150"/>
      <c r="F9" s="150"/>
      <c r="G9" s="150"/>
      <c r="H9" s="150"/>
      <c r="I9" s="150"/>
      <c r="J9" s="150"/>
      <c r="K9" s="150">
        <v>4.96</v>
      </c>
      <c r="L9" s="150">
        <v>4.55</v>
      </c>
      <c r="M9" s="150">
        <v>1.55</v>
      </c>
      <c r="N9" s="150">
        <v>2.96</v>
      </c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4.5701544200837274E-2</v>
      </c>
      <c r="Y9" s="19">
        <f t="shared" si="4"/>
        <v>8.7990062026134908E-2</v>
      </c>
      <c r="Z9" s="17">
        <f t="shared" si="5"/>
        <v>0</v>
      </c>
      <c r="AA9" s="18">
        <f t="shared" si="6"/>
        <v>0.10250000000000004</v>
      </c>
      <c r="AB9" s="20">
        <f t="shared" si="7"/>
        <v>0.23949158830513398</v>
      </c>
      <c r="AC9" s="17">
        <f t="shared" si="8"/>
        <v>0</v>
      </c>
      <c r="AD9" s="96">
        <f t="shared" si="0"/>
        <v>1</v>
      </c>
      <c r="AE9" s="97">
        <f t="shared" si="9"/>
        <v>4</v>
      </c>
      <c r="AF9" s="53" t="str">
        <f t="shared" si="10"/>
        <v xml:space="preserve">Tid 5 </v>
      </c>
      <c r="AG9" s="86" t="str">
        <f t="shared" si="11"/>
        <v/>
      </c>
      <c r="AH9" s="5" t="str">
        <f t="shared" si="11"/>
        <v/>
      </c>
      <c r="AI9" s="5" t="str">
        <f t="shared" si="11"/>
        <v/>
      </c>
      <c r="AJ9" s="5" t="str">
        <f t="shared" si="11"/>
        <v/>
      </c>
      <c r="AK9" s="5" t="str">
        <f t="shared" si="11"/>
        <v/>
      </c>
      <c r="AL9" s="5" t="str">
        <f t="shared" si="11"/>
        <v/>
      </c>
      <c r="AM9" s="5" t="str">
        <f t="shared" si="11"/>
        <v/>
      </c>
      <c r="AN9" s="5">
        <f t="shared" si="11"/>
        <v>1.0183299389002087E-2</v>
      </c>
      <c r="AO9" s="5">
        <f t="shared" si="11"/>
        <v>-1.93965517241379E-2</v>
      </c>
      <c r="AP9" s="5">
        <f t="shared" si="11"/>
        <v>4.0268456375838868E-2</v>
      </c>
      <c r="AQ9" s="5">
        <f t="shared" si="12"/>
        <v>0.15175097276264604</v>
      </c>
      <c r="AR9" s="5" t="str">
        <f t="shared" si="13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4"/>
        <v/>
      </c>
      <c r="AX9" s="5" t="str">
        <f t="shared" si="14"/>
        <v/>
      </c>
      <c r="AY9" s="5" t="str">
        <f t="shared" si="14"/>
        <v/>
      </c>
      <c r="AZ9" s="5" t="str">
        <f t="shared" si="14"/>
        <v/>
      </c>
      <c r="BA9" s="3">
        <f t="shared" si="15"/>
        <v>0.32700000000000001</v>
      </c>
      <c r="BB9" s="3">
        <f t="shared" si="16"/>
        <v>0.13600000000000001</v>
      </c>
      <c r="BC9" s="3">
        <f t="shared" si="17"/>
        <v>-0.13600000000000001</v>
      </c>
      <c r="BD9" s="3">
        <f t="shared" si="18"/>
        <v>-0.32700000000000001</v>
      </c>
      <c r="BE9" s="56">
        <f t="shared" si="19"/>
        <v>4.5701544200837274E-2</v>
      </c>
      <c r="BF9" s="56">
        <f t="shared" si="20"/>
        <v>0.11898869662702065</v>
      </c>
      <c r="BG9" s="58">
        <f t="shared" si="21"/>
        <v>-0.3238637556261611</v>
      </c>
      <c r="BH9" s="92" t="str">
        <f t="shared" si="22"/>
        <v/>
      </c>
      <c r="BI9" s="4" t="str">
        <f t="shared" si="22"/>
        <v/>
      </c>
      <c r="BJ9" s="4" t="str">
        <f t="shared" si="22"/>
        <v/>
      </c>
      <c r="BK9" s="4" t="str">
        <f t="shared" si="22"/>
        <v/>
      </c>
      <c r="BL9" s="4" t="str">
        <f t="shared" si="22"/>
        <v/>
      </c>
      <c r="BM9" s="4" t="str">
        <f t="shared" si="22"/>
        <v/>
      </c>
      <c r="BN9" s="4" t="str">
        <f t="shared" si="22"/>
        <v/>
      </c>
      <c r="BO9" s="4">
        <f t="shared" si="22"/>
        <v>4.9999999999999822E-2</v>
      </c>
      <c r="BP9" s="4">
        <f t="shared" si="22"/>
        <v>-8.9999999999999858E-2</v>
      </c>
      <c r="BQ9" s="4">
        <f t="shared" si="22"/>
        <v>6.0000000000000053E-2</v>
      </c>
      <c r="BR9" s="4">
        <f t="shared" si="23"/>
        <v>0.39000000000000012</v>
      </c>
      <c r="BS9" s="4" t="str">
        <f t="shared" si="24"/>
        <v/>
      </c>
      <c r="BT9" s="4" t="str">
        <f t="shared" si="22"/>
        <v/>
      </c>
      <c r="BU9" s="4" t="str">
        <f t="shared" si="22"/>
        <v/>
      </c>
      <c r="BV9" s="4" t="str">
        <f t="shared" si="22"/>
        <v/>
      </c>
      <c r="BW9" s="4" t="str">
        <f t="shared" si="22"/>
        <v/>
      </c>
      <c r="BX9" s="4" t="str">
        <f t="shared" si="25"/>
        <v/>
      </c>
      <c r="BY9" s="4" t="str">
        <f t="shared" si="25"/>
        <v/>
      </c>
      <c r="BZ9" s="4" t="str">
        <f t="shared" si="25"/>
        <v/>
      </c>
      <c r="CA9" s="4" t="str">
        <f t="shared" si="25"/>
        <v/>
      </c>
      <c r="CB9" s="93">
        <f t="shared" si="26"/>
        <v>1.4126400000000003</v>
      </c>
      <c r="CC9" s="93">
        <f t="shared" si="27"/>
        <v>0.58752000000000015</v>
      </c>
      <c r="CD9" s="93">
        <f t="shared" si="28"/>
        <v>-0.58752000000000015</v>
      </c>
      <c r="CE9" s="93">
        <f t="shared" si="29"/>
        <v>-1.4126400000000003</v>
      </c>
      <c r="CF9" s="59">
        <f t="shared" si="30"/>
        <v>0.10250000000000004</v>
      </c>
      <c r="CG9" s="58">
        <f t="shared" si="31"/>
        <v>0.3238637556261611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/>
      <c r="B10" s="141" t="s">
        <v>106</v>
      </c>
      <c r="C10" s="22">
        <v>1</v>
      </c>
      <c r="D10" s="150"/>
      <c r="E10" s="150"/>
      <c r="F10" s="150"/>
      <c r="G10" s="150"/>
      <c r="H10" s="150"/>
      <c r="I10" s="150"/>
      <c r="J10" s="150">
        <v>3.31</v>
      </c>
      <c r="K10" s="150">
        <v>4.8600000000000003</v>
      </c>
      <c r="L10" s="150">
        <v>4.9400000000000004</v>
      </c>
      <c r="M10" s="150">
        <v>1.61</v>
      </c>
      <c r="N10" s="150">
        <v>2.71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4.9398296233624593E-2</v>
      </c>
      <c r="Y10" s="19">
        <f t="shared" si="4"/>
        <v>3.3177075088817044E-2</v>
      </c>
      <c r="Z10" s="17">
        <f t="shared" si="5"/>
        <v>0</v>
      </c>
      <c r="AA10" s="18">
        <f t="shared" si="6"/>
        <v>0.13800000000000026</v>
      </c>
      <c r="AB10" s="20">
        <f t="shared" si="7"/>
        <v>0.12029359905523714</v>
      </c>
      <c r="AC10" s="17">
        <f t="shared" si="8"/>
        <v>0</v>
      </c>
      <c r="AD10" s="96">
        <f t="shared" si="0"/>
        <v>1</v>
      </c>
      <c r="AE10" s="97">
        <f t="shared" si="9"/>
        <v>5</v>
      </c>
      <c r="AF10" s="53" t="str">
        <f t="shared" si="10"/>
        <v/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>
        <f t="shared" si="11"/>
        <v>5.7507987220447365E-2</v>
      </c>
      <c r="AN10" s="5">
        <f t="shared" si="11"/>
        <v>-1.0183299389001976E-2</v>
      </c>
      <c r="AO10" s="5">
        <f t="shared" si="11"/>
        <v>6.4655172413793371E-2</v>
      </c>
      <c r="AP10" s="5">
        <f t="shared" si="11"/>
        <v>8.0536912751677958E-2</v>
      </c>
      <c r="AQ10" s="5">
        <f t="shared" si="12"/>
        <v>5.4474708171206254E-2</v>
      </c>
      <c r="AR10" s="5" t="str">
        <f t="shared" si="13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4"/>
        <v/>
      </c>
      <c r="AX10" s="5" t="str">
        <f t="shared" si="14"/>
        <v/>
      </c>
      <c r="AY10" s="5" t="str">
        <f t="shared" si="14"/>
        <v/>
      </c>
      <c r="AZ10" s="5" t="str">
        <f t="shared" si="14"/>
        <v/>
      </c>
      <c r="BA10" s="3">
        <f t="shared" si="15"/>
        <v>0.32700000000000001</v>
      </c>
      <c r="BB10" s="3">
        <f t="shared" si="16"/>
        <v>0.13600000000000001</v>
      </c>
      <c r="BC10" s="3">
        <f t="shared" si="17"/>
        <v>-0.13600000000000001</v>
      </c>
      <c r="BD10" s="3">
        <f t="shared" si="18"/>
        <v>-0.32700000000000001</v>
      </c>
      <c r="BE10" s="56">
        <f t="shared" si="19"/>
        <v>4.9398296233624593E-2</v>
      </c>
      <c r="BF10" s="56">
        <f t="shared" si="20"/>
        <v>4.3208699764886206E-2</v>
      </c>
      <c r="BG10" s="58">
        <f t="shared" si="21"/>
        <v>-0.15666631224424399</v>
      </c>
      <c r="BH10" s="92" t="str">
        <f t="shared" si="22"/>
        <v/>
      </c>
      <c r="BI10" s="4" t="str">
        <f t="shared" si="22"/>
        <v/>
      </c>
      <c r="BJ10" s="4" t="str">
        <f t="shared" si="22"/>
        <v/>
      </c>
      <c r="BK10" s="4" t="str">
        <f t="shared" si="22"/>
        <v/>
      </c>
      <c r="BL10" s="4" t="str">
        <f t="shared" si="22"/>
        <v/>
      </c>
      <c r="BM10" s="4" t="str">
        <f t="shared" si="22"/>
        <v/>
      </c>
      <c r="BN10" s="4">
        <f t="shared" si="22"/>
        <v>0.18000000000000016</v>
      </c>
      <c r="BO10" s="4">
        <f t="shared" si="22"/>
        <v>-4.9999999999999822E-2</v>
      </c>
      <c r="BP10" s="4">
        <f t="shared" si="22"/>
        <v>0.30000000000000071</v>
      </c>
      <c r="BQ10" s="4">
        <f t="shared" si="22"/>
        <v>0.12000000000000011</v>
      </c>
      <c r="BR10" s="4">
        <f t="shared" si="23"/>
        <v>0.14000000000000012</v>
      </c>
      <c r="BS10" s="4" t="str">
        <f t="shared" si="24"/>
        <v/>
      </c>
      <c r="BT10" s="4" t="str">
        <f t="shared" si="22"/>
        <v/>
      </c>
      <c r="BU10" s="4" t="str">
        <f t="shared" si="22"/>
        <v/>
      </c>
      <c r="BV10" s="4" t="str">
        <f t="shared" si="22"/>
        <v/>
      </c>
      <c r="BW10" s="4" t="str">
        <f t="shared" si="22"/>
        <v/>
      </c>
      <c r="BX10" s="4" t="str">
        <f t="shared" si="25"/>
        <v/>
      </c>
      <c r="BY10" s="4" t="str">
        <f t="shared" si="25"/>
        <v/>
      </c>
      <c r="BZ10" s="4" t="str">
        <f t="shared" si="25"/>
        <v/>
      </c>
      <c r="CA10" s="4" t="str">
        <f t="shared" si="25"/>
        <v/>
      </c>
      <c r="CB10" s="93">
        <f t="shared" si="26"/>
        <v>1.4126400000000003</v>
      </c>
      <c r="CC10" s="93">
        <f t="shared" si="27"/>
        <v>0.58752000000000015</v>
      </c>
      <c r="CD10" s="93">
        <f t="shared" si="28"/>
        <v>-0.58752000000000015</v>
      </c>
      <c r="CE10" s="93">
        <f t="shared" si="29"/>
        <v>-1.4126400000000003</v>
      </c>
      <c r="CF10" s="59">
        <f t="shared" si="30"/>
        <v>0.13800000000000026</v>
      </c>
      <c r="CG10" s="58">
        <f t="shared" si="31"/>
        <v>0.15666631224424399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4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2"/>
        <v/>
      </c>
      <c r="AR11" s="5" t="str">
        <f t="shared" si="13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4"/>
        <v/>
      </c>
      <c r="AX11" s="5" t="str">
        <f t="shared" si="14"/>
        <v/>
      </c>
      <c r="AY11" s="5" t="str">
        <f t="shared" si="14"/>
        <v/>
      </c>
      <c r="AZ11" s="5" t="str">
        <f t="shared" si="14"/>
        <v/>
      </c>
      <c r="BA11" s="3" t="str">
        <f t="shared" si="15"/>
        <v/>
      </c>
      <c r="BB11" s="3" t="str">
        <f t="shared" si="16"/>
        <v/>
      </c>
      <c r="BC11" s="3" t="str">
        <f t="shared" si="17"/>
        <v/>
      </c>
      <c r="BD11" s="3" t="str">
        <f t="shared" si="18"/>
        <v/>
      </c>
      <c r="BE11" s="56" t="str">
        <f t="shared" si="19"/>
        <v/>
      </c>
      <c r="BF11" s="56" t="str">
        <f t="shared" si="20"/>
        <v/>
      </c>
      <c r="BG11" s="58" t="str">
        <f t="shared" si="21"/>
        <v/>
      </c>
      <c r="BH11" s="92" t="str">
        <f t="shared" si="22"/>
        <v/>
      </c>
      <c r="BI11" s="4" t="str">
        <f t="shared" si="22"/>
        <v/>
      </c>
      <c r="BJ11" s="4" t="str">
        <f t="shared" si="22"/>
        <v/>
      </c>
      <c r="BK11" s="4" t="str">
        <f t="shared" si="22"/>
        <v/>
      </c>
      <c r="BL11" s="4" t="str">
        <f t="shared" si="22"/>
        <v/>
      </c>
      <c r="BM11" s="4" t="str">
        <f t="shared" si="22"/>
        <v/>
      </c>
      <c r="BN11" s="4" t="str">
        <f t="shared" si="22"/>
        <v/>
      </c>
      <c r="BO11" s="4" t="str">
        <f t="shared" si="22"/>
        <v/>
      </c>
      <c r="BP11" s="4" t="str">
        <f t="shared" si="22"/>
        <v/>
      </c>
      <c r="BQ11" s="4" t="str">
        <f t="shared" si="22"/>
        <v/>
      </c>
      <c r="BR11" s="4" t="str">
        <f t="shared" si="23"/>
        <v/>
      </c>
      <c r="BS11" s="4" t="str">
        <f t="shared" si="24"/>
        <v/>
      </c>
      <c r="BT11" s="4" t="str">
        <f t="shared" si="22"/>
        <v/>
      </c>
      <c r="BU11" s="4" t="str">
        <f t="shared" si="22"/>
        <v/>
      </c>
      <c r="BV11" s="4" t="str">
        <f t="shared" si="22"/>
        <v/>
      </c>
      <c r="BW11" s="4" t="str">
        <f t="shared" si="22"/>
        <v/>
      </c>
      <c r="BX11" s="4" t="str">
        <f t="shared" si="25"/>
        <v/>
      </c>
      <c r="BY11" s="4" t="str">
        <f t="shared" si="25"/>
        <v/>
      </c>
      <c r="BZ11" s="4" t="str">
        <f t="shared" si="25"/>
        <v/>
      </c>
      <c r="CA11" s="4" t="str">
        <f t="shared" si="25"/>
        <v/>
      </c>
      <c r="CB11" s="93" t="str">
        <f t="shared" si="26"/>
        <v/>
      </c>
      <c r="CC11" s="93" t="str">
        <f t="shared" si="27"/>
        <v/>
      </c>
      <c r="CD11" s="93" t="str">
        <f t="shared" si="28"/>
        <v/>
      </c>
      <c r="CE11" s="93" t="str">
        <f t="shared" si="29"/>
        <v/>
      </c>
      <c r="CF11" s="59" t="str">
        <f t="shared" si="30"/>
        <v/>
      </c>
      <c r="CG11" s="58" t="str">
        <f t="shared" si="31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0"/>
      <c r="E12" s="151"/>
      <c r="F12" s="151"/>
      <c r="G12" s="151"/>
      <c r="H12" s="150"/>
      <c r="I12" s="151"/>
      <c r="J12" s="151"/>
      <c r="K12" s="150"/>
      <c r="L12" s="151"/>
      <c r="M12" s="151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2"/>
        <v/>
      </c>
      <c r="AR12" s="5" t="str">
        <f t="shared" si="13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4"/>
        <v/>
      </c>
      <c r="AX12" s="5" t="str">
        <f t="shared" si="14"/>
        <v/>
      </c>
      <c r="AY12" s="5" t="str">
        <f t="shared" si="14"/>
        <v/>
      </c>
      <c r="AZ12" s="5" t="str">
        <f t="shared" si="14"/>
        <v/>
      </c>
      <c r="BA12" s="3" t="str">
        <f t="shared" si="15"/>
        <v/>
      </c>
      <c r="BB12" s="3" t="str">
        <f t="shared" si="16"/>
        <v/>
      </c>
      <c r="BC12" s="3" t="str">
        <f t="shared" si="17"/>
        <v/>
      </c>
      <c r="BD12" s="3" t="str">
        <f t="shared" si="18"/>
        <v/>
      </c>
      <c r="BE12" s="55" t="str">
        <f t="shared" si="19"/>
        <v/>
      </c>
      <c r="BF12" s="56" t="str">
        <f t="shared" si="20"/>
        <v/>
      </c>
      <c r="BG12" s="57" t="str">
        <f t="shared" si="21"/>
        <v/>
      </c>
      <c r="BH12" s="92" t="str">
        <f t="shared" si="22"/>
        <v/>
      </c>
      <c r="BI12" s="4" t="str">
        <f t="shared" si="22"/>
        <v/>
      </c>
      <c r="BJ12" s="4" t="str">
        <f t="shared" si="22"/>
        <v/>
      </c>
      <c r="BK12" s="4" t="str">
        <f t="shared" si="22"/>
        <v/>
      </c>
      <c r="BL12" s="4" t="str">
        <f t="shared" si="22"/>
        <v/>
      </c>
      <c r="BM12" s="4" t="str">
        <f t="shared" si="22"/>
        <v/>
      </c>
      <c r="BN12" s="4" t="str">
        <f t="shared" si="22"/>
        <v/>
      </c>
      <c r="BO12" s="4" t="str">
        <f t="shared" si="22"/>
        <v/>
      </c>
      <c r="BP12" s="4" t="str">
        <f t="shared" si="22"/>
        <v/>
      </c>
      <c r="BQ12" s="4" t="str">
        <f t="shared" si="22"/>
        <v/>
      </c>
      <c r="BR12" s="4" t="str">
        <f t="shared" si="23"/>
        <v/>
      </c>
      <c r="BS12" s="4" t="str">
        <f t="shared" si="24"/>
        <v/>
      </c>
      <c r="BT12" s="4" t="str">
        <f t="shared" si="22"/>
        <v/>
      </c>
      <c r="BU12" s="4" t="str">
        <f t="shared" si="22"/>
        <v/>
      </c>
      <c r="BV12" s="4" t="str">
        <f t="shared" si="22"/>
        <v/>
      </c>
      <c r="BW12" s="4" t="str">
        <f t="shared" si="22"/>
        <v/>
      </c>
      <c r="BX12" s="4" t="str">
        <f t="shared" si="25"/>
        <v/>
      </c>
      <c r="BY12" s="4" t="str">
        <f t="shared" si="25"/>
        <v/>
      </c>
      <c r="BZ12" s="4" t="str">
        <f t="shared" si="25"/>
        <v/>
      </c>
      <c r="CA12" s="4" t="str">
        <f t="shared" si="25"/>
        <v/>
      </c>
      <c r="CB12" s="93" t="str">
        <f t="shared" si="26"/>
        <v/>
      </c>
      <c r="CC12" s="93" t="str">
        <f t="shared" si="27"/>
        <v/>
      </c>
      <c r="CD12" s="93" t="str">
        <f t="shared" si="28"/>
        <v/>
      </c>
      <c r="CE12" s="93" t="str">
        <f t="shared" si="29"/>
        <v/>
      </c>
      <c r="CF12" s="59" t="str">
        <f t="shared" si="30"/>
        <v/>
      </c>
      <c r="CG12" s="58" t="str">
        <f t="shared" si="31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0"/>
      <c r="E13" s="151"/>
      <c r="F13" s="151"/>
      <c r="G13" s="151"/>
      <c r="H13" s="150"/>
      <c r="I13" s="151"/>
      <c r="J13" s="151"/>
      <c r="K13" s="150"/>
      <c r="L13" s="151"/>
      <c r="M13" s="151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2"/>
        <v/>
      </c>
      <c r="AR13" s="5" t="str">
        <f t="shared" si="13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4"/>
        <v/>
      </c>
      <c r="AX13" s="5" t="str">
        <f t="shared" si="14"/>
        <v/>
      </c>
      <c r="AY13" s="5" t="str">
        <f t="shared" si="14"/>
        <v/>
      </c>
      <c r="AZ13" s="5" t="str">
        <f t="shared" si="14"/>
        <v/>
      </c>
      <c r="BA13" s="3" t="str">
        <f t="shared" si="15"/>
        <v/>
      </c>
      <c r="BB13" s="3" t="str">
        <f t="shared" si="16"/>
        <v/>
      </c>
      <c r="BC13" s="3" t="str">
        <f t="shared" si="17"/>
        <v/>
      </c>
      <c r="BD13" s="3" t="str">
        <f t="shared" si="18"/>
        <v/>
      </c>
      <c r="BE13" s="55" t="str">
        <f t="shared" si="19"/>
        <v/>
      </c>
      <c r="BF13" s="56" t="str">
        <f t="shared" si="20"/>
        <v/>
      </c>
      <c r="BG13" s="57" t="str">
        <f t="shared" si="21"/>
        <v/>
      </c>
      <c r="BH13" s="92" t="str">
        <f t="shared" si="22"/>
        <v/>
      </c>
      <c r="BI13" s="4" t="str">
        <f t="shared" si="22"/>
        <v/>
      </c>
      <c r="BJ13" s="4" t="str">
        <f t="shared" si="22"/>
        <v/>
      </c>
      <c r="BK13" s="4" t="str">
        <f t="shared" si="22"/>
        <v/>
      </c>
      <c r="BL13" s="4" t="str">
        <f t="shared" si="22"/>
        <v/>
      </c>
      <c r="BM13" s="4" t="str">
        <f t="shared" si="22"/>
        <v/>
      </c>
      <c r="BN13" s="4" t="str">
        <f t="shared" si="22"/>
        <v/>
      </c>
      <c r="BO13" s="4" t="str">
        <f t="shared" si="22"/>
        <v/>
      </c>
      <c r="BP13" s="4" t="str">
        <f t="shared" si="22"/>
        <v/>
      </c>
      <c r="BQ13" s="4" t="str">
        <f t="shared" si="22"/>
        <v/>
      </c>
      <c r="BR13" s="4" t="str">
        <f t="shared" si="23"/>
        <v/>
      </c>
      <c r="BS13" s="4" t="str">
        <f t="shared" si="24"/>
        <v/>
      </c>
      <c r="BT13" s="4" t="str">
        <f t="shared" si="22"/>
        <v/>
      </c>
      <c r="BU13" s="4" t="str">
        <f t="shared" si="22"/>
        <v/>
      </c>
      <c r="BV13" s="4" t="str">
        <f t="shared" si="22"/>
        <v/>
      </c>
      <c r="BW13" s="4" t="str">
        <f t="shared" si="22"/>
        <v/>
      </c>
      <c r="BX13" s="4" t="str">
        <f t="shared" si="25"/>
        <v/>
      </c>
      <c r="BY13" s="4" t="str">
        <f t="shared" si="25"/>
        <v/>
      </c>
      <c r="BZ13" s="4" t="str">
        <f t="shared" si="25"/>
        <v/>
      </c>
      <c r="CA13" s="4" t="str">
        <f t="shared" si="25"/>
        <v/>
      </c>
      <c r="CB13" s="93" t="str">
        <f t="shared" si="26"/>
        <v/>
      </c>
      <c r="CC13" s="93" t="str">
        <f t="shared" si="27"/>
        <v/>
      </c>
      <c r="CD13" s="93" t="str">
        <f t="shared" si="28"/>
        <v/>
      </c>
      <c r="CE13" s="93" t="str">
        <f t="shared" si="29"/>
        <v/>
      </c>
      <c r="CF13" s="59" t="str">
        <f t="shared" si="30"/>
        <v/>
      </c>
      <c r="CG13" s="58" t="str">
        <f t="shared" si="31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0"/>
      <c r="E14" s="151"/>
      <c r="F14" s="151"/>
      <c r="G14" s="151"/>
      <c r="H14" s="150"/>
      <c r="I14" s="151"/>
      <c r="J14" s="151"/>
      <c r="K14" s="151"/>
      <c r="L14" s="151"/>
      <c r="M14" s="151"/>
      <c r="N14" s="150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2"/>
        <v/>
      </c>
      <c r="AR14" s="5" t="str">
        <f t="shared" si="13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4"/>
        <v/>
      </c>
      <c r="AX14" s="5" t="str">
        <f t="shared" si="14"/>
        <v/>
      </c>
      <c r="AY14" s="5" t="str">
        <f t="shared" si="14"/>
        <v/>
      </c>
      <c r="AZ14" s="5" t="str">
        <f t="shared" si="14"/>
        <v/>
      </c>
      <c r="BA14" s="3" t="str">
        <f t="shared" si="15"/>
        <v/>
      </c>
      <c r="BB14" s="3" t="str">
        <f t="shared" si="16"/>
        <v/>
      </c>
      <c r="BC14" s="3" t="str">
        <f t="shared" si="17"/>
        <v/>
      </c>
      <c r="BD14" s="3" t="str">
        <f t="shared" si="18"/>
        <v/>
      </c>
      <c r="BE14" s="55" t="str">
        <f t="shared" si="19"/>
        <v/>
      </c>
      <c r="BF14" s="56" t="str">
        <f t="shared" si="20"/>
        <v/>
      </c>
      <c r="BG14" s="57" t="str">
        <f t="shared" si="21"/>
        <v/>
      </c>
      <c r="BH14" s="92" t="str">
        <f t="shared" si="22"/>
        <v/>
      </c>
      <c r="BI14" s="4" t="str">
        <f t="shared" si="22"/>
        <v/>
      </c>
      <c r="BJ14" s="4" t="str">
        <f t="shared" si="22"/>
        <v/>
      </c>
      <c r="BK14" s="4" t="str">
        <f t="shared" si="22"/>
        <v/>
      </c>
      <c r="BL14" s="4" t="str">
        <f t="shared" si="22"/>
        <v/>
      </c>
      <c r="BM14" s="4" t="str">
        <f t="shared" si="22"/>
        <v/>
      </c>
      <c r="BN14" s="4" t="str">
        <f t="shared" si="22"/>
        <v/>
      </c>
      <c r="BO14" s="4" t="str">
        <f t="shared" si="22"/>
        <v/>
      </c>
      <c r="BP14" s="4" t="str">
        <f t="shared" si="22"/>
        <v/>
      </c>
      <c r="BQ14" s="4" t="str">
        <f t="shared" si="22"/>
        <v/>
      </c>
      <c r="BR14" s="4" t="str">
        <f t="shared" si="23"/>
        <v/>
      </c>
      <c r="BS14" s="4" t="str">
        <f t="shared" si="24"/>
        <v/>
      </c>
      <c r="BT14" s="4" t="str">
        <f t="shared" si="22"/>
        <v/>
      </c>
      <c r="BU14" s="4" t="str">
        <f t="shared" si="22"/>
        <v/>
      </c>
      <c r="BV14" s="4" t="str">
        <f t="shared" si="22"/>
        <v/>
      </c>
      <c r="BW14" s="4" t="str">
        <f t="shared" si="22"/>
        <v/>
      </c>
      <c r="BX14" s="4" t="str">
        <f t="shared" si="25"/>
        <v/>
      </c>
      <c r="BY14" s="4" t="str">
        <f t="shared" si="25"/>
        <v/>
      </c>
      <c r="BZ14" s="4" t="str">
        <f t="shared" si="25"/>
        <v/>
      </c>
      <c r="CA14" s="4" t="str">
        <f t="shared" si="25"/>
        <v/>
      </c>
      <c r="CB14" s="93" t="str">
        <f t="shared" si="26"/>
        <v/>
      </c>
      <c r="CC14" s="93" t="str">
        <f t="shared" si="27"/>
        <v/>
      </c>
      <c r="CD14" s="93" t="str">
        <f t="shared" si="28"/>
        <v/>
      </c>
      <c r="CE14" s="93" t="str">
        <f t="shared" si="29"/>
        <v/>
      </c>
      <c r="CF14" s="59" t="str">
        <f t="shared" si="30"/>
        <v/>
      </c>
      <c r="CG14" s="58" t="str">
        <f t="shared" si="31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32">IF(U15*U$4=0,"",U15/U$4-1)</f>
        <v/>
      </c>
      <c r="AY15" s="87" t="str">
        <f t="shared" si="32"/>
        <v/>
      </c>
      <c r="AZ15" s="87" t="str">
        <f t="shared" si="32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33">IF(D15*D$4=0,"",D15-D$4)</f>
        <v/>
      </c>
      <c r="BI15" s="88" t="str">
        <f t="shared" si="33"/>
        <v/>
      </c>
      <c r="BJ15" s="88" t="str">
        <f t="shared" si="33"/>
        <v/>
      </c>
      <c r="BK15" s="88" t="str">
        <f t="shared" si="33"/>
        <v/>
      </c>
      <c r="BL15" s="88" t="str">
        <f t="shared" si="33"/>
        <v/>
      </c>
      <c r="BM15" s="88" t="str">
        <f t="shared" si="33"/>
        <v/>
      </c>
      <c r="BN15" s="88" t="str">
        <f t="shared" si="33"/>
        <v/>
      </c>
      <c r="BO15" s="88" t="str">
        <f t="shared" si="33"/>
        <v/>
      </c>
      <c r="BP15" s="88" t="str">
        <f t="shared" si="33"/>
        <v/>
      </c>
      <c r="BQ15" s="88" t="str">
        <f t="shared" si="33"/>
        <v/>
      </c>
      <c r="BR15" s="88" t="str">
        <f t="shared" ref="BR15:BR38" si="34">IF(N15*N$4=0,"",N15-N$4)</f>
        <v/>
      </c>
      <c r="BS15" s="88" t="str">
        <f t="shared" ref="BS15:BS38" si="35">IF(O15*O$4=0,"",O15-O$4)</f>
        <v/>
      </c>
      <c r="BT15" s="88" t="str">
        <f t="shared" si="33"/>
        <v/>
      </c>
      <c r="BU15" s="88" t="str">
        <f t="shared" si="33"/>
        <v/>
      </c>
      <c r="BV15" s="88" t="str">
        <f t="shared" si="33"/>
        <v/>
      </c>
      <c r="BW15" s="88" t="str">
        <f t="shared" si="33"/>
        <v/>
      </c>
      <c r="BX15" s="88" t="str">
        <f t="shared" ref="BX15:CA38" si="36">IF(T15*T$4=0,"",T15-T$4)</f>
        <v/>
      </c>
      <c r="BY15" s="88" t="str">
        <f t="shared" si="36"/>
        <v/>
      </c>
      <c r="BZ15" s="88" t="str">
        <f t="shared" si="36"/>
        <v/>
      </c>
      <c r="CA15" s="88" t="str">
        <f t="shared" si="36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32"/>
        <v/>
      </c>
      <c r="AY16" s="76" t="str">
        <f t="shared" si="32"/>
        <v/>
      </c>
      <c r="AZ16" s="76" t="str">
        <f t="shared" si="32"/>
        <v/>
      </c>
      <c r="BA16" s="76"/>
      <c r="BB16" s="76"/>
      <c r="BC16" s="76"/>
      <c r="BD16" s="76"/>
      <c r="BE16" s="76"/>
      <c r="BF16" s="76"/>
      <c r="BG16" s="76"/>
      <c r="BH16" s="77" t="str">
        <f t="shared" si="33"/>
        <v/>
      </c>
      <c r="BI16" s="77" t="str">
        <f t="shared" si="33"/>
        <v/>
      </c>
      <c r="BJ16" s="77" t="str">
        <f t="shared" si="33"/>
        <v/>
      </c>
      <c r="BK16" s="77" t="str">
        <f t="shared" si="33"/>
        <v/>
      </c>
      <c r="BL16" s="77" t="str">
        <f t="shared" si="33"/>
        <v/>
      </c>
      <c r="BM16" s="77" t="str">
        <f t="shared" si="33"/>
        <v/>
      </c>
      <c r="BN16" s="77" t="str">
        <f t="shared" si="33"/>
        <v/>
      </c>
      <c r="BO16" s="77" t="str">
        <f t="shared" si="33"/>
        <v/>
      </c>
      <c r="BP16" s="77" t="str">
        <f t="shared" si="33"/>
        <v/>
      </c>
      <c r="BQ16" s="77" t="str">
        <f t="shared" si="33"/>
        <v/>
      </c>
      <c r="BR16" s="77" t="str">
        <f t="shared" si="34"/>
        <v/>
      </c>
      <c r="BS16" s="77" t="str">
        <f t="shared" si="35"/>
        <v/>
      </c>
      <c r="BT16" s="77" t="str">
        <f t="shared" si="33"/>
        <v/>
      </c>
      <c r="BU16" s="77" t="str">
        <f t="shared" si="33"/>
        <v/>
      </c>
      <c r="BV16" s="77" t="str">
        <f t="shared" si="33"/>
        <v/>
      </c>
      <c r="BW16" s="77" t="str">
        <f t="shared" si="33"/>
        <v/>
      </c>
      <c r="BX16" s="77" t="str">
        <f t="shared" si="36"/>
        <v/>
      </c>
      <c r="BY16" s="77" t="str">
        <f t="shared" si="36"/>
        <v/>
      </c>
      <c r="BZ16" s="77" t="str">
        <f t="shared" si="36"/>
        <v/>
      </c>
      <c r="CA16" s="77" t="str">
        <f t="shared" si="36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32"/>
        <v/>
      </c>
      <c r="AY17" s="76" t="str">
        <f t="shared" si="32"/>
        <v/>
      </c>
      <c r="AZ17" s="76" t="str">
        <f t="shared" si="32"/>
        <v/>
      </c>
      <c r="BA17" s="76"/>
      <c r="BB17" s="76"/>
      <c r="BC17" s="76"/>
      <c r="BD17" s="76"/>
      <c r="BE17" s="76"/>
      <c r="BF17" s="76"/>
      <c r="BG17" s="76"/>
      <c r="BH17" s="77" t="str">
        <f t="shared" si="33"/>
        <v/>
      </c>
      <c r="BI17" s="77" t="str">
        <f t="shared" si="33"/>
        <v/>
      </c>
      <c r="BJ17" s="77" t="str">
        <f t="shared" si="33"/>
        <v/>
      </c>
      <c r="BK17" s="77" t="str">
        <f t="shared" si="33"/>
        <v/>
      </c>
      <c r="BL17" s="77" t="str">
        <f t="shared" si="33"/>
        <v/>
      </c>
      <c r="BM17" s="77" t="str">
        <f t="shared" si="33"/>
        <v/>
      </c>
      <c r="BN17" s="77" t="str">
        <f t="shared" si="33"/>
        <v/>
      </c>
      <c r="BO17" s="77" t="str">
        <f t="shared" si="33"/>
        <v/>
      </c>
      <c r="BP17" s="77" t="str">
        <f t="shared" si="33"/>
        <v/>
      </c>
      <c r="BQ17" s="77" t="str">
        <f t="shared" si="33"/>
        <v/>
      </c>
      <c r="BR17" s="77" t="str">
        <f t="shared" si="34"/>
        <v/>
      </c>
      <c r="BS17" s="77" t="str">
        <f t="shared" si="35"/>
        <v/>
      </c>
      <c r="BT17" s="77" t="str">
        <f t="shared" si="33"/>
        <v/>
      </c>
      <c r="BU17" s="77" t="str">
        <f t="shared" si="33"/>
        <v/>
      </c>
      <c r="BV17" s="77" t="str">
        <f t="shared" si="33"/>
        <v/>
      </c>
      <c r="BW17" s="77" t="str">
        <f t="shared" si="33"/>
        <v/>
      </c>
      <c r="BX17" s="77" t="str">
        <f t="shared" si="36"/>
        <v/>
      </c>
      <c r="BY17" s="77" t="str">
        <f t="shared" si="36"/>
        <v/>
      </c>
      <c r="BZ17" s="77" t="str">
        <f t="shared" si="36"/>
        <v/>
      </c>
      <c r="CA17" s="77" t="str">
        <f t="shared" si="36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32"/>
        <v/>
      </c>
      <c r="AY18" s="76" t="str">
        <f t="shared" si="32"/>
        <v/>
      </c>
      <c r="AZ18" s="76" t="str">
        <f t="shared" si="32"/>
        <v/>
      </c>
      <c r="BA18" s="76"/>
      <c r="BB18" s="76"/>
      <c r="BC18" s="76"/>
      <c r="BD18" s="76"/>
      <c r="BE18" s="76"/>
      <c r="BF18" s="76"/>
      <c r="BG18" s="76"/>
      <c r="BH18" s="77" t="str">
        <f t="shared" si="33"/>
        <v/>
      </c>
      <c r="BI18" s="77" t="str">
        <f t="shared" si="33"/>
        <v/>
      </c>
      <c r="BJ18" s="77" t="str">
        <f t="shared" si="33"/>
        <v/>
      </c>
      <c r="BK18" s="77" t="str">
        <f t="shared" si="33"/>
        <v/>
      </c>
      <c r="BL18" s="77" t="str">
        <f t="shared" si="33"/>
        <v/>
      </c>
      <c r="BM18" s="77" t="str">
        <f t="shared" si="33"/>
        <v/>
      </c>
      <c r="BN18" s="77" t="str">
        <f t="shared" si="33"/>
        <v/>
      </c>
      <c r="BO18" s="77" t="str">
        <f t="shared" si="33"/>
        <v/>
      </c>
      <c r="BP18" s="77" t="str">
        <f t="shared" si="33"/>
        <v/>
      </c>
      <c r="BQ18" s="77" t="str">
        <f t="shared" si="33"/>
        <v/>
      </c>
      <c r="BR18" s="77" t="str">
        <f t="shared" si="34"/>
        <v/>
      </c>
      <c r="BS18" s="77" t="str">
        <f t="shared" si="35"/>
        <v/>
      </c>
      <c r="BT18" s="77" t="str">
        <f t="shared" si="33"/>
        <v/>
      </c>
      <c r="BU18" s="77" t="str">
        <f t="shared" si="33"/>
        <v/>
      </c>
      <c r="BV18" s="77" t="str">
        <f t="shared" si="33"/>
        <v/>
      </c>
      <c r="BW18" s="77" t="str">
        <f t="shared" si="33"/>
        <v/>
      </c>
      <c r="BX18" s="77" t="str">
        <f t="shared" si="36"/>
        <v/>
      </c>
      <c r="BY18" s="77" t="str">
        <f t="shared" si="36"/>
        <v/>
      </c>
      <c r="BZ18" s="77" t="str">
        <f t="shared" si="36"/>
        <v/>
      </c>
      <c r="CA18" s="77" t="str">
        <f t="shared" si="36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32"/>
        <v/>
      </c>
      <c r="AY19" s="76" t="str">
        <f t="shared" si="32"/>
        <v/>
      </c>
      <c r="AZ19" s="76" t="str">
        <f t="shared" si="32"/>
        <v/>
      </c>
      <c r="BA19" s="76"/>
      <c r="BB19" s="76"/>
      <c r="BC19" s="76"/>
      <c r="BD19" s="76"/>
      <c r="BE19" s="76"/>
      <c r="BF19" s="76"/>
      <c r="BG19" s="76"/>
      <c r="BH19" s="77" t="str">
        <f t="shared" si="33"/>
        <v/>
      </c>
      <c r="BI19" s="77" t="str">
        <f t="shared" si="33"/>
        <v/>
      </c>
      <c r="BJ19" s="77" t="str">
        <f t="shared" si="33"/>
        <v/>
      </c>
      <c r="BK19" s="77" t="str">
        <f t="shared" si="33"/>
        <v/>
      </c>
      <c r="BL19" s="77" t="str">
        <f t="shared" si="33"/>
        <v/>
      </c>
      <c r="BM19" s="77" t="str">
        <f t="shared" si="33"/>
        <v/>
      </c>
      <c r="BN19" s="77" t="str">
        <f t="shared" si="33"/>
        <v/>
      </c>
      <c r="BO19" s="77" t="str">
        <f t="shared" si="33"/>
        <v/>
      </c>
      <c r="BP19" s="77" t="str">
        <f t="shared" si="33"/>
        <v/>
      </c>
      <c r="BQ19" s="77" t="str">
        <f t="shared" si="33"/>
        <v/>
      </c>
      <c r="BR19" s="77" t="str">
        <f t="shared" si="34"/>
        <v/>
      </c>
      <c r="BS19" s="77" t="str">
        <f t="shared" si="35"/>
        <v/>
      </c>
      <c r="BT19" s="77" t="str">
        <f t="shared" si="33"/>
        <v/>
      </c>
      <c r="BU19" s="77" t="str">
        <f t="shared" si="33"/>
        <v/>
      </c>
      <c r="BV19" s="77" t="str">
        <f t="shared" si="33"/>
        <v/>
      </c>
      <c r="BW19" s="77" t="str">
        <f t="shared" si="33"/>
        <v/>
      </c>
      <c r="BX19" s="77" t="str">
        <f t="shared" si="36"/>
        <v/>
      </c>
      <c r="BY19" s="77" t="str">
        <f t="shared" si="36"/>
        <v/>
      </c>
      <c r="BZ19" s="77" t="str">
        <f t="shared" si="36"/>
        <v/>
      </c>
      <c r="CA19" s="77" t="str">
        <f t="shared" si="36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32"/>
        <v/>
      </c>
      <c r="AY20" s="76" t="str">
        <f t="shared" si="32"/>
        <v/>
      </c>
      <c r="AZ20" s="76" t="str">
        <f t="shared" si="32"/>
        <v/>
      </c>
      <c r="BA20" s="76"/>
      <c r="BB20" s="76"/>
      <c r="BC20" s="76"/>
      <c r="BD20" s="76"/>
      <c r="BE20" s="76"/>
      <c r="BF20" s="76"/>
      <c r="BG20" s="76"/>
      <c r="BH20" s="77" t="str">
        <f t="shared" si="33"/>
        <v/>
      </c>
      <c r="BI20" s="77" t="str">
        <f t="shared" si="33"/>
        <v/>
      </c>
      <c r="BJ20" s="77" t="str">
        <f t="shared" si="33"/>
        <v/>
      </c>
      <c r="BK20" s="77" t="str">
        <f t="shared" si="33"/>
        <v/>
      </c>
      <c r="BL20" s="77" t="str">
        <f t="shared" si="33"/>
        <v/>
      </c>
      <c r="BM20" s="77" t="str">
        <f t="shared" si="33"/>
        <v/>
      </c>
      <c r="BN20" s="77" t="str">
        <f t="shared" si="33"/>
        <v/>
      </c>
      <c r="BO20" s="77" t="str">
        <f t="shared" si="33"/>
        <v/>
      </c>
      <c r="BP20" s="77" t="str">
        <f t="shared" si="33"/>
        <v/>
      </c>
      <c r="BQ20" s="77" t="str">
        <f t="shared" si="33"/>
        <v/>
      </c>
      <c r="BR20" s="77" t="str">
        <f t="shared" si="34"/>
        <v/>
      </c>
      <c r="BS20" s="77" t="str">
        <f t="shared" si="35"/>
        <v/>
      </c>
      <c r="BT20" s="77" t="str">
        <f t="shared" si="33"/>
        <v/>
      </c>
      <c r="BU20" s="77" t="str">
        <f t="shared" si="33"/>
        <v/>
      </c>
      <c r="BV20" s="77" t="str">
        <f t="shared" si="33"/>
        <v/>
      </c>
      <c r="BW20" s="77" t="str">
        <f t="shared" si="33"/>
        <v/>
      </c>
      <c r="BX20" s="77" t="str">
        <f t="shared" si="36"/>
        <v/>
      </c>
      <c r="BY20" s="77" t="str">
        <f t="shared" si="36"/>
        <v/>
      </c>
      <c r="BZ20" s="77" t="str">
        <f t="shared" si="36"/>
        <v/>
      </c>
      <c r="CA20" s="77" t="str">
        <f t="shared" si="36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32"/>
        <v/>
      </c>
      <c r="AY21" s="76" t="str">
        <f t="shared" si="32"/>
        <v/>
      </c>
      <c r="AZ21" s="76" t="str">
        <f t="shared" si="32"/>
        <v/>
      </c>
      <c r="BA21" s="76"/>
      <c r="BB21" s="76"/>
      <c r="BC21" s="76"/>
      <c r="BD21" s="76"/>
      <c r="BE21" s="76"/>
      <c r="BF21" s="76"/>
      <c r="BG21" s="76"/>
      <c r="BH21" s="77" t="str">
        <f t="shared" si="33"/>
        <v/>
      </c>
      <c r="BI21" s="77" t="str">
        <f t="shared" si="33"/>
        <v/>
      </c>
      <c r="BJ21" s="77" t="str">
        <f t="shared" si="33"/>
        <v/>
      </c>
      <c r="BK21" s="77" t="str">
        <f t="shared" si="33"/>
        <v/>
      </c>
      <c r="BL21" s="77" t="str">
        <f t="shared" si="33"/>
        <v/>
      </c>
      <c r="BM21" s="77" t="str">
        <f t="shared" si="33"/>
        <v/>
      </c>
      <c r="BN21" s="77" t="str">
        <f t="shared" si="33"/>
        <v/>
      </c>
      <c r="BO21" s="77" t="str">
        <f t="shared" si="33"/>
        <v/>
      </c>
      <c r="BP21" s="77" t="str">
        <f t="shared" si="33"/>
        <v/>
      </c>
      <c r="BQ21" s="77" t="str">
        <f t="shared" si="33"/>
        <v/>
      </c>
      <c r="BR21" s="77" t="str">
        <f t="shared" si="34"/>
        <v/>
      </c>
      <c r="BS21" s="77" t="str">
        <f t="shared" si="35"/>
        <v/>
      </c>
      <c r="BT21" s="77" t="str">
        <f t="shared" si="33"/>
        <v/>
      </c>
      <c r="BU21" s="77" t="str">
        <f t="shared" si="33"/>
        <v/>
      </c>
      <c r="BV21" s="77" t="str">
        <f t="shared" si="33"/>
        <v/>
      </c>
      <c r="BW21" s="77" t="str">
        <f t="shared" si="33"/>
        <v/>
      </c>
      <c r="BX21" s="77" t="str">
        <f t="shared" si="36"/>
        <v/>
      </c>
      <c r="BY21" s="77" t="str">
        <f t="shared" si="36"/>
        <v/>
      </c>
      <c r="BZ21" s="77" t="str">
        <f t="shared" si="36"/>
        <v/>
      </c>
      <c r="CA21" s="77" t="str">
        <f t="shared" si="36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32"/>
        <v/>
      </c>
      <c r="AY22" s="76" t="str">
        <f t="shared" si="32"/>
        <v/>
      </c>
      <c r="AZ22" s="76" t="str">
        <f t="shared" si="32"/>
        <v/>
      </c>
      <c r="BA22" s="76"/>
      <c r="BB22" s="76"/>
      <c r="BC22" s="76"/>
      <c r="BD22" s="76"/>
      <c r="BE22" s="76"/>
      <c r="BF22" s="76"/>
      <c r="BG22" s="76"/>
      <c r="BH22" s="77" t="str">
        <f t="shared" si="33"/>
        <v/>
      </c>
      <c r="BI22" s="77" t="str">
        <f t="shared" si="33"/>
        <v/>
      </c>
      <c r="BJ22" s="77" t="str">
        <f t="shared" si="33"/>
        <v/>
      </c>
      <c r="BK22" s="77" t="str">
        <f t="shared" si="33"/>
        <v/>
      </c>
      <c r="BL22" s="77" t="str">
        <f t="shared" si="33"/>
        <v/>
      </c>
      <c r="BM22" s="77" t="str">
        <f t="shared" si="33"/>
        <v/>
      </c>
      <c r="BN22" s="77" t="str">
        <f t="shared" si="33"/>
        <v/>
      </c>
      <c r="BO22" s="77" t="str">
        <f t="shared" si="33"/>
        <v/>
      </c>
      <c r="BP22" s="77" t="str">
        <f t="shared" si="33"/>
        <v/>
      </c>
      <c r="BQ22" s="77" t="str">
        <f t="shared" si="33"/>
        <v/>
      </c>
      <c r="BR22" s="77" t="str">
        <f t="shared" si="34"/>
        <v/>
      </c>
      <c r="BS22" s="77" t="str">
        <f t="shared" si="35"/>
        <v/>
      </c>
      <c r="BT22" s="77" t="str">
        <f t="shared" si="33"/>
        <v/>
      </c>
      <c r="BU22" s="77" t="str">
        <f t="shared" si="33"/>
        <v/>
      </c>
      <c r="BV22" s="77" t="str">
        <f t="shared" si="33"/>
        <v/>
      </c>
      <c r="BW22" s="77" t="str">
        <f t="shared" si="33"/>
        <v/>
      </c>
      <c r="BX22" s="77" t="str">
        <f t="shared" si="36"/>
        <v/>
      </c>
      <c r="BY22" s="77" t="str">
        <f t="shared" si="36"/>
        <v/>
      </c>
      <c r="BZ22" s="77" t="str">
        <f t="shared" si="36"/>
        <v/>
      </c>
      <c r="CA22" s="77" t="str">
        <f t="shared" si="36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32"/>
        <v/>
      </c>
      <c r="AY23" s="76" t="str">
        <f t="shared" si="32"/>
        <v/>
      </c>
      <c r="AZ23" s="76" t="str">
        <f t="shared" si="32"/>
        <v/>
      </c>
      <c r="BA23" s="76"/>
      <c r="BB23" s="76"/>
      <c r="BC23" s="76"/>
      <c r="BD23" s="76"/>
      <c r="BE23" s="76"/>
      <c r="BF23" s="76"/>
      <c r="BG23" s="76"/>
      <c r="BH23" s="77" t="str">
        <f t="shared" si="33"/>
        <v/>
      </c>
      <c r="BI23" s="77" t="str">
        <f t="shared" si="33"/>
        <v/>
      </c>
      <c r="BJ23" s="77" t="str">
        <f t="shared" si="33"/>
        <v/>
      </c>
      <c r="BK23" s="77" t="str">
        <f t="shared" si="33"/>
        <v/>
      </c>
      <c r="BL23" s="77" t="str">
        <f t="shared" si="33"/>
        <v/>
      </c>
      <c r="BM23" s="77" t="str">
        <f t="shared" si="33"/>
        <v/>
      </c>
      <c r="BN23" s="77" t="str">
        <f t="shared" si="33"/>
        <v/>
      </c>
      <c r="BO23" s="77" t="str">
        <f t="shared" si="33"/>
        <v/>
      </c>
      <c r="BP23" s="77" t="str">
        <f t="shared" si="33"/>
        <v/>
      </c>
      <c r="BQ23" s="77" t="str">
        <f t="shared" si="33"/>
        <v/>
      </c>
      <c r="BR23" s="77" t="str">
        <f t="shared" si="34"/>
        <v/>
      </c>
      <c r="BS23" s="77" t="str">
        <f t="shared" si="35"/>
        <v/>
      </c>
      <c r="BT23" s="77" t="str">
        <f t="shared" si="33"/>
        <v/>
      </c>
      <c r="BU23" s="77" t="str">
        <f t="shared" si="33"/>
        <v/>
      </c>
      <c r="BV23" s="77" t="str">
        <f t="shared" si="33"/>
        <v/>
      </c>
      <c r="BW23" s="77" t="str">
        <f t="shared" si="33"/>
        <v/>
      </c>
      <c r="BX23" s="77" t="str">
        <f t="shared" si="36"/>
        <v/>
      </c>
      <c r="BY23" s="77" t="str">
        <f t="shared" si="36"/>
        <v/>
      </c>
      <c r="BZ23" s="77" t="str">
        <f t="shared" si="36"/>
        <v/>
      </c>
      <c r="CA23" s="77" t="str">
        <f t="shared" si="36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32"/>
        <v/>
      </c>
      <c r="AY24" s="76" t="str">
        <f t="shared" si="32"/>
        <v/>
      </c>
      <c r="AZ24" s="76" t="str">
        <f t="shared" si="32"/>
        <v/>
      </c>
      <c r="BA24" s="76"/>
      <c r="BB24" s="76"/>
      <c r="BC24" s="76"/>
      <c r="BD24" s="76"/>
      <c r="BE24" s="76"/>
      <c r="BF24" s="76"/>
      <c r="BG24" s="76"/>
      <c r="BH24" s="77" t="str">
        <f t="shared" si="33"/>
        <v/>
      </c>
      <c r="BI24" s="77" t="str">
        <f t="shared" si="33"/>
        <v/>
      </c>
      <c r="BJ24" s="77" t="str">
        <f t="shared" si="33"/>
        <v/>
      </c>
      <c r="BK24" s="77" t="str">
        <f t="shared" si="33"/>
        <v/>
      </c>
      <c r="BL24" s="77" t="str">
        <f t="shared" si="33"/>
        <v/>
      </c>
      <c r="BM24" s="77" t="str">
        <f t="shared" si="33"/>
        <v/>
      </c>
      <c r="BN24" s="77" t="str">
        <f t="shared" si="33"/>
        <v/>
      </c>
      <c r="BO24" s="77" t="str">
        <f t="shared" si="33"/>
        <v/>
      </c>
      <c r="BP24" s="77" t="str">
        <f t="shared" si="33"/>
        <v/>
      </c>
      <c r="BQ24" s="77" t="str">
        <f t="shared" si="33"/>
        <v/>
      </c>
      <c r="BR24" s="77" t="str">
        <f t="shared" si="34"/>
        <v/>
      </c>
      <c r="BS24" s="77" t="str">
        <f t="shared" si="35"/>
        <v/>
      </c>
      <c r="BT24" s="77" t="str">
        <f t="shared" si="33"/>
        <v/>
      </c>
      <c r="BU24" s="77" t="str">
        <f t="shared" si="33"/>
        <v/>
      </c>
      <c r="BV24" s="77" t="str">
        <f t="shared" si="33"/>
        <v/>
      </c>
      <c r="BW24" s="77" t="str">
        <f t="shared" si="33"/>
        <v/>
      </c>
      <c r="BX24" s="77" t="str">
        <f t="shared" si="36"/>
        <v/>
      </c>
      <c r="BY24" s="77" t="str">
        <f t="shared" si="36"/>
        <v/>
      </c>
      <c r="BZ24" s="77" t="str">
        <f t="shared" si="36"/>
        <v/>
      </c>
      <c r="CA24" s="77" t="str">
        <f t="shared" si="36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32"/>
        <v/>
      </c>
      <c r="AY25" s="76" t="str">
        <f t="shared" si="32"/>
        <v/>
      </c>
      <c r="AZ25" s="76" t="str">
        <f t="shared" si="32"/>
        <v/>
      </c>
      <c r="BA25" s="76"/>
      <c r="BB25" s="76"/>
      <c r="BC25" s="76"/>
      <c r="BD25" s="76"/>
      <c r="BE25" s="76"/>
      <c r="BF25" s="76"/>
      <c r="BG25" s="76"/>
      <c r="BH25" s="77" t="str">
        <f t="shared" si="33"/>
        <v/>
      </c>
      <c r="BI25" s="77" t="str">
        <f t="shared" si="33"/>
        <v/>
      </c>
      <c r="BJ25" s="77" t="str">
        <f t="shared" si="33"/>
        <v/>
      </c>
      <c r="BK25" s="77" t="str">
        <f t="shared" si="33"/>
        <v/>
      </c>
      <c r="BL25" s="77" t="str">
        <f t="shared" si="33"/>
        <v/>
      </c>
      <c r="BM25" s="77" t="str">
        <f t="shared" si="33"/>
        <v/>
      </c>
      <c r="BN25" s="77" t="str">
        <f t="shared" si="33"/>
        <v/>
      </c>
      <c r="BO25" s="77" t="str">
        <f t="shared" si="33"/>
        <v/>
      </c>
      <c r="BP25" s="77" t="str">
        <f t="shared" si="33"/>
        <v/>
      </c>
      <c r="BQ25" s="77" t="str">
        <f t="shared" si="33"/>
        <v/>
      </c>
      <c r="BR25" s="77" t="str">
        <f t="shared" si="34"/>
        <v/>
      </c>
      <c r="BS25" s="77" t="str">
        <f t="shared" si="35"/>
        <v/>
      </c>
      <c r="BT25" s="77" t="str">
        <f t="shared" si="33"/>
        <v/>
      </c>
      <c r="BU25" s="77" t="str">
        <f t="shared" si="33"/>
        <v/>
      </c>
      <c r="BV25" s="77" t="str">
        <f t="shared" si="33"/>
        <v/>
      </c>
      <c r="BW25" s="77" t="str">
        <f t="shared" si="33"/>
        <v/>
      </c>
      <c r="BX25" s="77" t="str">
        <f t="shared" si="36"/>
        <v/>
      </c>
      <c r="BY25" s="77" t="str">
        <f t="shared" si="36"/>
        <v/>
      </c>
      <c r="BZ25" s="77" t="str">
        <f t="shared" si="36"/>
        <v/>
      </c>
      <c r="CA25" s="77" t="str">
        <f t="shared" si="36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32"/>
        <v/>
      </c>
      <c r="AY26" s="76" t="str">
        <f t="shared" si="32"/>
        <v/>
      </c>
      <c r="AZ26" s="76" t="str">
        <f t="shared" si="32"/>
        <v/>
      </c>
      <c r="BA26" s="76"/>
      <c r="BB26" s="76"/>
      <c r="BC26" s="76"/>
      <c r="BD26" s="76"/>
      <c r="BE26" s="76"/>
      <c r="BF26" s="76"/>
      <c r="BG26" s="76"/>
      <c r="BH26" s="77" t="str">
        <f t="shared" si="33"/>
        <v/>
      </c>
      <c r="BI26" s="77" t="str">
        <f t="shared" si="33"/>
        <v/>
      </c>
      <c r="BJ26" s="77" t="str">
        <f t="shared" si="33"/>
        <v/>
      </c>
      <c r="BK26" s="77" t="str">
        <f t="shared" si="33"/>
        <v/>
      </c>
      <c r="BL26" s="77" t="str">
        <f t="shared" si="33"/>
        <v/>
      </c>
      <c r="BM26" s="77" t="str">
        <f t="shared" si="33"/>
        <v/>
      </c>
      <c r="BN26" s="77" t="str">
        <f t="shared" si="33"/>
        <v/>
      </c>
      <c r="BO26" s="77" t="str">
        <f t="shared" si="33"/>
        <v/>
      </c>
      <c r="BP26" s="77" t="str">
        <f t="shared" si="33"/>
        <v/>
      </c>
      <c r="BQ26" s="77" t="str">
        <f t="shared" si="33"/>
        <v/>
      </c>
      <c r="BR26" s="77" t="str">
        <f t="shared" si="34"/>
        <v/>
      </c>
      <c r="BS26" s="77" t="str">
        <f t="shared" si="35"/>
        <v/>
      </c>
      <c r="BT26" s="77" t="str">
        <f t="shared" si="33"/>
        <v/>
      </c>
      <c r="BU26" s="77" t="str">
        <f t="shared" si="33"/>
        <v/>
      </c>
      <c r="BV26" s="77" t="str">
        <f t="shared" si="33"/>
        <v/>
      </c>
      <c r="BW26" s="77" t="str">
        <f t="shared" si="33"/>
        <v/>
      </c>
      <c r="BX26" s="77" t="str">
        <f t="shared" si="36"/>
        <v/>
      </c>
      <c r="BY26" s="77" t="str">
        <f t="shared" si="36"/>
        <v/>
      </c>
      <c r="BZ26" s="77" t="str">
        <f t="shared" si="36"/>
        <v/>
      </c>
      <c r="CA26" s="77" t="str">
        <f t="shared" si="36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32"/>
        <v/>
      </c>
      <c r="AY27" s="76" t="str">
        <f t="shared" si="32"/>
        <v/>
      </c>
      <c r="AZ27" s="76" t="str">
        <f t="shared" si="32"/>
        <v/>
      </c>
      <c r="BA27" s="76"/>
      <c r="BB27" s="76"/>
      <c r="BC27" s="76"/>
      <c r="BD27" s="76"/>
      <c r="BE27" s="76"/>
      <c r="BF27" s="76"/>
      <c r="BG27" s="76"/>
      <c r="BH27" s="77" t="str">
        <f t="shared" si="33"/>
        <v/>
      </c>
      <c r="BI27" s="77" t="str">
        <f t="shared" si="33"/>
        <v/>
      </c>
      <c r="BJ27" s="77" t="str">
        <f t="shared" si="33"/>
        <v/>
      </c>
      <c r="BK27" s="77" t="str">
        <f t="shared" si="33"/>
        <v/>
      </c>
      <c r="BL27" s="77" t="str">
        <f t="shared" si="33"/>
        <v/>
      </c>
      <c r="BM27" s="77" t="str">
        <f t="shared" si="33"/>
        <v/>
      </c>
      <c r="BN27" s="77" t="str">
        <f t="shared" si="33"/>
        <v/>
      </c>
      <c r="BO27" s="77" t="str">
        <f t="shared" si="33"/>
        <v/>
      </c>
      <c r="BP27" s="77" t="str">
        <f t="shared" si="33"/>
        <v/>
      </c>
      <c r="BQ27" s="77" t="str">
        <f t="shared" si="33"/>
        <v/>
      </c>
      <c r="BR27" s="77" t="str">
        <f t="shared" si="34"/>
        <v/>
      </c>
      <c r="BS27" s="77" t="str">
        <f t="shared" si="35"/>
        <v/>
      </c>
      <c r="BT27" s="77" t="str">
        <f t="shared" si="33"/>
        <v/>
      </c>
      <c r="BU27" s="77" t="str">
        <f t="shared" si="33"/>
        <v/>
      </c>
      <c r="BV27" s="77" t="str">
        <f t="shared" si="33"/>
        <v/>
      </c>
      <c r="BW27" s="77" t="str">
        <f t="shared" si="33"/>
        <v/>
      </c>
      <c r="BX27" s="77" t="str">
        <f t="shared" si="36"/>
        <v/>
      </c>
      <c r="BY27" s="77" t="str">
        <f t="shared" si="36"/>
        <v/>
      </c>
      <c r="BZ27" s="77" t="str">
        <f t="shared" si="36"/>
        <v/>
      </c>
      <c r="CA27" s="77" t="str">
        <f t="shared" si="36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32"/>
        <v/>
      </c>
      <c r="AY28" s="76" t="str">
        <f t="shared" si="32"/>
        <v/>
      </c>
      <c r="AZ28" s="76" t="str">
        <f t="shared" si="32"/>
        <v/>
      </c>
      <c r="BA28" s="76"/>
      <c r="BB28" s="76"/>
      <c r="BC28" s="76"/>
      <c r="BD28" s="76"/>
      <c r="BE28" s="76"/>
      <c r="BF28" s="76"/>
      <c r="BG28" s="76"/>
      <c r="BH28" s="77" t="str">
        <f t="shared" si="33"/>
        <v/>
      </c>
      <c r="BI28" s="77" t="str">
        <f t="shared" si="33"/>
        <v/>
      </c>
      <c r="BJ28" s="77" t="str">
        <f t="shared" si="33"/>
        <v/>
      </c>
      <c r="BK28" s="77" t="str">
        <f t="shared" si="33"/>
        <v/>
      </c>
      <c r="BL28" s="77" t="str">
        <f t="shared" si="33"/>
        <v/>
      </c>
      <c r="BM28" s="77" t="str">
        <f t="shared" si="33"/>
        <v/>
      </c>
      <c r="BN28" s="77" t="str">
        <f t="shared" si="33"/>
        <v/>
      </c>
      <c r="BO28" s="77" t="str">
        <f t="shared" si="33"/>
        <v/>
      </c>
      <c r="BP28" s="77" t="str">
        <f t="shared" si="33"/>
        <v/>
      </c>
      <c r="BQ28" s="77" t="str">
        <f t="shared" si="33"/>
        <v/>
      </c>
      <c r="BR28" s="77" t="str">
        <f t="shared" si="34"/>
        <v/>
      </c>
      <c r="BS28" s="77" t="str">
        <f t="shared" si="35"/>
        <v/>
      </c>
      <c r="BT28" s="77" t="str">
        <f t="shared" si="33"/>
        <v/>
      </c>
      <c r="BU28" s="77" t="str">
        <f t="shared" si="33"/>
        <v/>
      </c>
      <c r="BV28" s="77" t="str">
        <f t="shared" si="33"/>
        <v/>
      </c>
      <c r="BW28" s="77" t="str">
        <f t="shared" si="33"/>
        <v/>
      </c>
      <c r="BX28" s="77" t="str">
        <f t="shared" si="36"/>
        <v/>
      </c>
      <c r="BY28" s="77" t="str">
        <f t="shared" si="36"/>
        <v/>
      </c>
      <c r="BZ28" s="77" t="str">
        <f t="shared" si="36"/>
        <v/>
      </c>
      <c r="CA28" s="77" t="str">
        <f t="shared" si="36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32"/>
        <v/>
      </c>
      <c r="AY29" s="76" t="str">
        <f t="shared" si="32"/>
        <v/>
      </c>
      <c r="AZ29" s="76" t="str">
        <f t="shared" si="32"/>
        <v/>
      </c>
      <c r="BA29" s="76"/>
      <c r="BB29" s="76"/>
      <c r="BC29" s="76"/>
      <c r="BD29" s="76"/>
      <c r="BE29" s="76"/>
      <c r="BF29" s="76"/>
      <c r="BG29" s="76"/>
      <c r="BH29" s="77" t="str">
        <f t="shared" si="33"/>
        <v/>
      </c>
      <c r="BI29" s="77" t="str">
        <f t="shared" si="33"/>
        <v/>
      </c>
      <c r="BJ29" s="77" t="str">
        <f t="shared" si="33"/>
        <v/>
      </c>
      <c r="BK29" s="77" t="str">
        <f t="shared" si="33"/>
        <v/>
      </c>
      <c r="BL29" s="77" t="str">
        <f t="shared" si="33"/>
        <v/>
      </c>
      <c r="BM29" s="77" t="str">
        <f t="shared" si="33"/>
        <v/>
      </c>
      <c r="BN29" s="77" t="str">
        <f t="shared" si="33"/>
        <v/>
      </c>
      <c r="BO29" s="77" t="str">
        <f t="shared" si="33"/>
        <v/>
      </c>
      <c r="BP29" s="77" t="str">
        <f t="shared" si="33"/>
        <v/>
      </c>
      <c r="BQ29" s="77" t="str">
        <f t="shared" si="33"/>
        <v/>
      </c>
      <c r="BR29" s="77" t="str">
        <f t="shared" si="34"/>
        <v/>
      </c>
      <c r="BS29" s="77" t="str">
        <f t="shared" si="35"/>
        <v/>
      </c>
      <c r="BT29" s="77" t="str">
        <f t="shared" si="33"/>
        <v/>
      </c>
      <c r="BU29" s="77" t="str">
        <f t="shared" si="33"/>
        <v/>
      </c>
      <c r="BV29" s="77" t="str">
        <f t="shared" si="33"/>
        <v/>
      </c>
      <c r="BW29" s="77" t="str">
        <f t="shared" si="33"/>
        <v/>
      </c>
      <c r="BX29" s="77" t="str">
        <f t="shared" si="36"/>
        <v/>
      </c>
      <c r="BY29" s="77" t="str">
        <f t="shared" si="36"/>
        <v/>
      </c>
      <c r="BZ29" s="77" t="str">
        <f t="shared" si="36"/>
        <v/>
      </c>
      <c r="CA29" s="77" t="str">
        <f t="shared" si="36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32"/>
        <v/>
      </c>
      <c r="AY30" s="76" t="str">
        <f t="shared" si="32"/>
        <v/>
      </c>
      <c r="AZ30" s="76" t="str">
        <f t="shared" si="32"/>
        <v/>
      </c>
      <c r="BA30" s="76"/>
      <c r="BB30" s="76"/>
      <c r="BC30" s="76"/>
      <c r="BD30" s="76"/>
      <c r="BE30" s="76"/>
      <c r="BF30" s="76"/>
      <c r="BG30" s="76"/>
      <c r="BH30" s="77" t="str">
        <f t="shared" si="33"/>
        <v/>
      </c>
      <c r="BI30" s="77" t="str">
        <f t="shared" si="33"/>
        <v/>
      </c>
      <c r="BJ30" s="77" t="str">
        <f t="shared" si="33"/>
        <v/>
      </c>
      <c r="BK30" s="77" t="str">
        <f t="shared" si="33"/>
        <v/>
      </c>
      <c r="BL30" s="77" t="str">
        <f t="shared" si="33"/>
        <v/>
      </c>
      <c r="BM30" s="77" t="str">
        <f t="shared" si="33"/>
        <v/>
      </c>
      <c r="BN30" s="77" t="str">
        <f t="shared" si="33"/>
        <v/>
      </c>
      <c r="BO30" s="77" t="str">
        <f t="shared" si="33"/>
        <v/>
      </c>
      <c r="BP30" s="77" t="str">
        <f t="shared" si="33"/>
        <v/>
      </c>
      <c r="BQ30" s="77" t="str">
        <f t="shared" si="33"/>
        <v/>
      </c>
      <c r="BR30" s="77" t="str">
        <f t="shared" si="34"/>
        <v/>
      </c>
      <c r="BS30" s="77" t="str">
        <f t="shared" si="35"/>
        <v/>
      </c>
      <c r="BT30" s="77" t="str">
        <f t="shared" si="33"/>
        <v/>
      </c>
      <c r="BU30" s="77" t="str">
        <f t="shared" si="33"/>
        <v/>
      </c>
      <c r="BV30" s="77" t="str">
        <f t="shared" si="33"/>
        <v/>
      </c>
      <c r="BW30" s="77" t="str">
        <f t="shared" ref="BW30:BW38" si="37">IF(S30*S$4=0,"",S30-S$4)</f>
        <v/>
      </c>
      <c r="BX30" s="77" t="str">
        <f t="shared" si="36"/>
        <v/>
      </c>
      <c r="BY30" s="77" t="str">
        <f t="shared" si="36"/>
        <v/>
      </c>
      <c r="BZ30" s="77" t="str">
        <f t="shared" si="36"/>
        <v/>
      </c>
      <c r="CA30" s="77" t="str">
        <f t="shared" si="36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32"/>
        <v/>
      </c>
      <c r="AY31" s="76" t="str">
        <f t="shared" si="32"/>
        <v/>
      </c>
      <c r="AZ31" s="76" t="str">
        <f t="shared" si="32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8">IF(D31*D$4=0,"",D31-D$4)</f>
        <v/>
      </c>
      <c r="BI31" s="77" t="str">
        <f t="shared" si="38"/>
        <v/>
      </c>
      <c r="BJ31" s="77" t="str">
        <f t="shared" si="38"/>
        <v/>
      </c>
      <c r="BK31" s="77" t="str">
        <f t="shared" si="38"/>
        <v/>
      </c>
      <c r="BL31" s="77" t="str">
        <f t="shared" si="38"/>
        <v/>
      </c>
      <c r="BM31" s="77" t="str">
        <f t="shared" si="38"/>
        <v/>
      </c>
      <c r="BN31" s="77" t="str">
        <f t="shared" si="38"/>
        <v/>
      </c>
      <c r="BO31" s="77" t="str">
        <f t="shared" si="38"/>
        <v/>
      </c>
      <c r="BP31" s="77" t="str">
        <f t="shared" si="38"/>
        <v/>
      </c>
      <c r="BQ31" s="77" t="str">
        <f t="shared" si="38"/>
        <v/>
      </c>
      <c r="BR31" s="77" t="str">
        <f t="shared" si="34"/>
        <v/>
      </c>
      <c r="BS31" s="77" t="str">
        <f t="shared" si="35"/>
        <v/>
      </c>
      <c r="BT31" s="77" t="str">
        <f t="shared" si="38"/>
        <v/>
      </c>
      <c r="BU31" s="77" t="str">
        <f t="shared" si="38"/>
        <v/>
      </c>
      <c r="BV31" s="77" t="str">
        <f t="shared" si="38"/>
        <v/>
      </c>
      <c r="BW31" s="77" t="str">
        <f t="shared" si="37"/>
        <v/>
      </c>
      <c r="BX31" s="77" t="str">
        <f t="shared" si="36"/>
        <v/>
      </c>
      <c r="BY31" s="77" t="str">
        <f t="shared" si="36"/>
        <v/>
      </c>
      <c r="BZ31" s="77" t="str">
        <f t="shared" si="36"/>
        <v/>
      </c>
      <c r="CA31" s="77" t="str">
        <f t="shared" si="36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32"/>
        <v/>
      </c>
      <c r="AY32" s="76" t="str">
        <f t="shared" si="32"/>
        <v/>
      </c>
      <c r="AZ32" s="76" t="str">
        <f t="shared" si="32"/>
        <v/>
      </c>
      <c r="BA32" s="76"/>
      <c r="BB32" s="76"/>
      <c r="BC32" s="76"/>
      <c r="BD32" s="76"/>
      <c r="BE32" s="76"/>
      <c r="BF32" s="76"/>
      <c r="BG32" s="76"/>
      <c r="BH32" s="77" t="str">
        <f t="shared" si="38"/>
        <v/>
      </c>
      <c r="BI32" s="77" t="str">
        <f t="shared" si="38"/>
        <v/>
      </c>
      <c r="BJ32" s="77" t="str">
        <f t="shared" si="38"/>
        <v/>
      </c>
      <c r="BK32" s="77" t="str">
        <f t="shared" si="38"/>
        <v/>
      </c>
      <c r="BL32" s="77" t="str">
        <f t="shared" si="38"/>
        <v/>
      </c>
      <c r="BM32" s="77" t="str">
        <f t="shared" si="38"/>
        <v/>
      </c>
      <c r="BN32" s="77" t="str">
        <f t="shared" si="38"/>
        <v/>
      </c>
      <c r="BO32" s="77" t="str">
        <f t="shared" si="38"/>
        <v/>
      </c>
      <c r="BP32" s="77" t="str">
        <f t="shared" si="38"/>
        <v/>
      </c>
      <c r="BQ32" s="77" t="str">
        <f t="shared" si="38"/>
        <v/>
      </c>
      <c r="BR32" s="77" t="str">
        <f t="shared" si="34"/>
        <v/>
      </c>
      <c r="BS32" s="77" t="str">
        <f t="shared" si="35"/>
        <v/>
      </c>
      <c r="BT32" s="77" t="str">
        <f t="shared" si="38"/>
        <v/>
      </c>
      <c r="BU32" s="77" t="str">
        <f t="shared" si="38"/>
        <v/>
      </c>
      <c r="BV32" s="77" t="str">
        <f t="shared" si="38"/>
        <v/>
      </c>
      <c r="BW32" s="77" t="str">
        <f t="shared" si="37"/>
        <v/>
      </c>
      <c r="BX32" s="77" t="str">
        <f t="shared" si="36"/>
        <v/>
      </c>
      <c r="BY32" s="77" t="str">
        <f t="shared" si="36"/>
        <v/>
      </c>
      <c r="BZ32" s="77" t="str">
        <f t="shared" si="36"/>
        <v/>
      </c>
      <c r="CA32" s="77" t="str">
        <f t="shared" si="36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32"/>
        <v/>
      </c>
      <c r="AY33" s="76" t="str">
        <f t="shared" si="32"/>
        <v/>
      </c>
      <c r="AZ33" s="76" t="str">
        <f t="shared" si="32"/>
        <v/>
      </c>
      <c r="BA33" s="76"/>
      <c r="BB33" s="76"/>
      <c r="BC33" s="76"/>
      <c r="BD33" s="76"/>
      <c r="BE33" s="76"/>
      <c r="BF33" s="76"/>
      <c r="BG33" s="76"/>
      <c r="BH33" s="77" t="str">
        <f t="shared" si="38"/>
        <v/>
      </c>
      <c r="BI33" s="77" t="str">
        <f t="shared" si="38"/>
        <v/>
      </c>
      <c r="BJ33" s="77" t="str">
        <f t="shared" si="38"/>
        <v/>
      </c>
      <c r="BK33" s="77" t="str">
        <f t="shared" si="38"/>
        <v/>
      </c>
      <c r="BL33" s="77" t="str">
        <f t="shared" si="38"/>
        <v/>
      </c>
      <c r="BM33" s="77" t="str">
        <f t="shared" si="38"/>
        <v/>
      </c>
      <c r="BN33" s="77" t="str">
        <f t="shared" si="38"/>
        <v/>
      </c>
      <c r="BO33" s="77" t="str">
        <f t="shared" si="38"/>
        <v/>
      </c>
      <c r="BP33" s="77" t="str">
        <f t="shared" si="38"/>
        <v/>
      </c>
      <c r="BQ33" s="77" t="str">
        <f t="shared" si="38"/>
        <v/>
      </c>
      <c r="BR33" s="77" t="str">
        <f t="shared" si="34"/>
        <v/>
      </c>
      <c r="BS33" s="77" t="str">
        <f t="shared" si="35"/>
        <v/>
      </c>
      <c r="BT33" s="77" t="str">
        <f t="shared" si="38"/>
        <v/>
      </c>
      <c r="BU33" s="77" t="str">
        <f t="shared" si="38"/>
        <v/>
      </c>
      <c r="BV33" s="77" t="str">
        <f t="shared" si="38"/>
        <v/>
      </c>
      <c r="BW33" s="77" t="str">
        <f t="shared" si="37"/>
        <v/>
      </c>
      <c r="BX33" s="77" t="str">
        <f t="shared" si="36"/>
        <v/>
      </c>
      <c r="BY33" s="77" t="str">
        <f t="shared" si="36"/>
        <v/>
      </c>
      <c r="BZ33" s="77" t="str">
        <f t="shared" si="36"/>
        <v/>
      </c>
      <c r="CA33" s="77" t="str">
        <f t="shared" si="36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32"/>
        <v/>
      </c>
      <c r="AY34" s="76" t="str">
        <f t="shared" si="32"/>
        <v/>
      </c>
      <c r="AZ34" s="76" t="str">
        <f t="shared" si="32"/>
        <v/>
      </c>
      <c r="BA34" s="76"/>
      <c r="BB34" s="76"/>
      <c r="BC34" s="76"/>
      <c r="BD34" s="76"/>
      <c r="BE34" s="76"/>
      <c r="BF34" s="76"/>
      <c r="BG34" s="76"/>
      <c r="BH34" s="77" t="str">
        <f t="shared" si="38"/>
        <v/>
      </c>
      <c r="BI34" s="77" t="str">
        <f t="shared" si="38"/>
        <v/>
      </c>
      <c r="BJ34" s="77" t="str">
        <f t="shared" si="38"/>
        <v/>
      </c>
      <c r="BK34" s="77" t="str">
        <f t="shared" si="38"/>
        <v/>
      </c>
      <c r="BL34" s="77" t="str">
        <f t="shared" si="38"/>
        <v/>
      </c>
      <c r="BM34" s="77" t="str">
        <f t="shared" si="38"/>
        <v/>
      </c>
      <c r="BN34" s="77" t="str">
        <f t="shared" si="38"/>
        <v/>
      </c>
      <c r="BO34" s="77" t="str">
        <f t="shared" si="38"/>
        <v/>
      </c>
      <c r="BP34" s="77" t="str">
        <f t="shared" si="38"/>
        <v/>
      </c>
      <c r="BQ34" s="77" t="str">
        <f t="shared" si="38"/>
        <v/>
      </c>
      <c r="BR34" s="77" t="str">
        <f t="shared" si="34"/>
        <v/>
      </c>
      <c r="BS34" s="77" t="str">
        <f t="shared" si="35"/>
        <v/>
      </c>
      <c r="BT34" s="77" t="str">
        <f t="shared" si="38"/>
        <v/>
      </c>
      <c r="BU34" s="77" t="str">
        <f t="shared" si="38"/>
        <v/>
      </c>
      <c r="BV34" s="77" t="str">
        <f t="shared" si="38"/>
        <v/>
      </c>
      <c r="BW34" s="77" t="str">
        <f t="shared" si="37"/>
        <v/>
      </c>
      <c r="BX34" s="77" t="str">
        <f t="shared" si="36"/>
        <v/>
      </c>
      <c r="BY34" s="77" t="str">
        <f t="shared" si="36"/>
        <v/>
      </c>
      <c r="BZ34" s="77" t="str">
        <f t="shared" si="36"/>
        <v/>
      </c>
      <c r="CA34" s="77" t="str">
        <f t="shared" si="36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32"/>
        <v/>
      </c>
      <c r="AY35" s="76" t="str">
        <f t="shared" si="32"/>
        <v/>
      </c>
      <c r="AZ35" s="76" t="str">
        <f t="shared" si="32"/>
        <v/>
      </c>
      <c r="BA35" s="76"/>
      <c r="BB35" s="76"/>
      <c r="BC35" s="76"/>
      <c r="BD35" s="76"/>
      <c r="BE35" s="76"/>
      <c r="BF35" s="76"/>
      <c r="BG35" s="76"/>
      <c r="BH35" s="77" t="str">
        <f t="shared" si="38"/>
        <v/>
      </c>
      <c r="BI35" s="77" t="str">
        <f t="shared" si="38"/>
        <v/>
      </c>
      <c r="BJ35" s="77" t="str">
        <f t="shared" si="38"/>
        <v/>
      </c>
      <c r="BK35" s="77" t="str">
        <f t="shared" si="38"/>
        <v/>
      </c>
      <c r="BL35" s="77" t="str">
        <f t="shared" si="38"/>
        <v/>
      </c>
      <c r="BM35" s="77" t="str">
        <f t="shared" si="38"/>
        <v/>
      </c>
      <c r="BN35" s="77" t="str">
        <f t="shared" si="38"/>
        <v/>
      </c>
      <c r="BO35" s="77" t="str">
        <f t="shared" si="38"/>
        <v/>
      </c>
      <c r="BP35" s="77" t="str">
        <f t="shared" si="38"/>
        <v/>
      </c>
      <c r="BQ35" s="77" t="str">
        <f t="shared" si="38"/>
        <v/>
      </c>
      <c r="BR35" s="77" t="str">
        <f t="shared" si="34"/>
        <v/>
      </c>
      <c r="BS35" s="77" t="str">
        <f t="shared" si="35"/>
        <v/>
      </c>
      <c r="BT35" s="77" t="str">
        <f t="shared" si="38"/>
        <v/>
      </c>
      <c r="BU35" s="77" t="str">
        <f t="shared" si="38"/>
        <v/>
      </c>
      <c r="BV35" s="77" t="str">
        <f t="shared" si="38"/>
        <v/>
      </c>
      <c r="BW35" s="77" t="str">
        <f t="shared" si="37"/>
        <v/>
      </c>
      <c r="BX35" s="77" t="str">
        <f t="shared" si="36"/>
        <v/>
      </c>
      <c r="BY35" s="77" t="str">
        <f t="shared" si="36"/>
        <v/>
      </c>
      <c r="BZ35" s="77" t="str">
        <f t="shared" si="36"/>
        <v/>
      </c>
      <c r="CA35" s="77" t="str">
        <f t="shared" si="36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32"/>
        <v/>
      </c>
      <c r="AY36" s="76" t="str">
        <f t="shared" si="32"/>
        <v/>
      </c>
      <c r="AZ36" s="76" t="str">
        <f t="shared" si="32"/>
        <v/>
      </c>
      <c r="BA36" s="76"/>
      <c r="BB36" s="76"/>
      <c r="BC36" s="76"/>
      <c r="BD36" s="76"/>
      <c r="BE36" s="76"/>
      <c r="BF36" s="76"/>
      <c r="BG36" s="76"/>
      <c r="BH36" s="77" t="str">
        <f t="shared" si="38"/>
        <v/>
      </c>
      <c r="BI36" s="77" t="str">
        <f t="shared" si="38"/>
        <v/>
      </c>
      <c r="BJ36" s="77" t="str">
        <f t="shared" si="38"/>
        <v/>
      </c>
      <c r="BK36" s="77" t="str">
        <f t="shared" si="38"/>
        <v/>
      </c>
      <c r="BL36" s="77" t="str">
        <f t="shared" si="38"/>
        <v/>
      </c>
      <c r="BM36" s="77" t="str">
        <f t="shared" si="38"/>
        <v/>
      </c>
      <c r="BN36" s="77" t="str">
        <f t="shared" si="38"/>
        <v/>
      </c>
      <c r="BO36" s="77" t="str">
        <f t="shared" si="38"/>
        <v/>
      </c>
      <c r="BP36" s="77" t="str">
        <f t="shared" si="38"/>
        <v/>
      </c>
      <c r="BQ36" s="77" t="str">
        <f t="shared" si="38"/>
        <v/>
      </c>
      <c r="BR36" s="77" t="str">
        <f t="shared" si="34"/>
        <v/>
      </c>
      <c r="BS36" s="77" t="str">
        <f t="shared" si="35"/>
        <v/>
      </c>
      <c r="BT36" s="77" t="str">
        <f t="shared" si="38"/>
        <v/>
      </c>
      <c r="BU36" s="77" t="str">
        <f t="shared" si="38"/>
        <v/>
      </c>
      <c r="BV36" s="77" t="str">
        <f t="shared" si="38"/>
        <v/>
      </c>
      <c r="BW36" s="77" t="str">
        <f t="shared" si="37"/>
        <v/>
      </c>
      <c r="BX36" s="77" t="str">
        <f t="shared" si="36"/>
        <v/>
      </c>
      <c r="BY36" s="77" t="str">
        <f t="shared" si="36"/>
        <v/>
      </c>
      <c r="BZ36" s="77" t="str">
        <f t="shared" si="36"/>
        <v/>
      </c>
      <c r="CA36" s="77" t="str">
        <f t="shared" si="36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32"/>
        <v/>
      </c>
      <c r="AY37" s="76" t="str">
        <f t="shared" si="32"/>
        <v/>
      </c>
      <c r="AZ37" s="76" t="str">
        <f t="shared" si="32"/>
        <v/>
      </c>
      <c r="BA37" s="76"/>
      <c r="BB37" s="76"/>
      <c r="BC37" s="76"/>
      <c r="BD37" s="76"/>
      <c r="BE37" s="76"/>
      <c r="BF37" s="76"/>
      <c r="BG37" s="76"/>
      <c r="BH37" s="77" t="str">
        <f t="shared" si="38"/>
        <v/>
      </c>
      <c r="BI37" s="77" t="str">
        <f t="shared" si="38"/>
        <v/>
      </c>
      <c r="BJ37" s="77" t="str">
        <f t="shared" si="38"/>
        <v/>
      </c>
      <c r="BK37" s="77" t="str">
        <f t="shared" si="38"/>
        <v/>
      </c>
      <c r="BL37" s="77" t="str">
        <f t="shared" si="38"/>
        <v/>
      </c>
      <c r="BM37" s="77" t="str">
        <f t="shared" si="38"/>
        <v/>
      </c>
      <c r="BN37" s="77" t="str">
        <f t="shared" si="38"/>
        <v/>
      </c>
      <c r="BO37" s="77" t="str">
        <f t="shared" si="38"/>
        <v/>
      </c>
      <c r="BP37" s="77" t="str">
        <f t="shared" si="38"/>
        <v/>
      </c>
      <c r="BQ37" s="77" t="str">
        <f t="shared" si="38"/>
        <v/>
      </c>
      <c r="BR37" s="77" t="str">
        <f t="shared" si="34"/>
        <v/>
      </c>
      <c r="BS37" s="77" t="str">
        <f t="shared" si="35"/>
        <v/>
      </c>
      <c r="BT37" s="77" t="str">
        <f t="shared" si="38"/>
        <v/>
      </c>
      <c r="BU37" s="77" t="str">
        <f t="shared" si="38"/>
        <v/>
      </c>
      <c r="BV37" s="77" t="str">
        <f t="shared" si="38"/>
        <v/>
      </c>
      <c r="BW37" s="77" t="str">
        <f t="shared" si="37"/>
        <v/>
      </c>
      <c r="BX37" s="77" t="str">
        <f t="shared" si="36"/>
        <v/>
      </c>
      <c r="BY37" s="77" t="str">
        <f t="shared" si="36"/>
        <v/>
      </c>
      <c r="BZ37" s="77" t="str">
        <f t="shared" si="36"/>
        <v/>
      </c>
      <c r="CA37" s="77" t="str">
        <f t="shared" si="36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32"/>
        <v/>
      </c>
      <c r="AY38" s="76" t="str">
        <f t="shared" si="32"/>
        <v/>
      </c>
      <c r="AZ38" s="76" t="str">
        <f t="shared" si="32"/>
        <v/>
      </c>
      <c r="BA38" s="76"/>
      <c r="BB38" s="76"/>
      <c r="BC38" s="76"/>
      <c r="BD38" s="76"/>
      <c r="BE38" s="76"/>
      <c r="BF38" s="76"/>
      <c r="BG38" s="76"/>
      <c r="BH38" s="77" t="str">
        <f t="shared" si="38"/>
        <v/>
      </c>
      <c r="BI38" s="77" t="str">
        <f t="shared" si="38"/>
        <v/>
      </c>
      <c r="BJ38" s="77" t="str">
        <f t="shared" si="38"/>
        <v/>
      </c>
      <c r="BK38" s="77" t="str">
        <f t="shared" si="38"/>
        <v/>
      </c>
      <c r="BL38" s="77" t="str">
        <f t="shared" si="38"/>
        <v/>
      </c>
      <c r="BM38" s="77" t="str">
        <f t="shared" si="38"/>
        <v/>
      </c>
      <c r="BN38" s="77" t="str">
        <f t="shared" si="38"/>
        <v/>
      </c>
      <c r="BO38" s="77" t="str">
        <f t="shared" si="38"/>
        <v/>
      </c>
      <c r="BP38" s="77" t="str">
        <f t="shared" si="38"/>
        <v/>
      </c>
      <c r="BQ38" s="77" t="str">
        <f t="shared" si="38"/>
        <v/>
      </c>
      <c r="BR38" s="77" t="str">
        <f t="shared" si="34"/>
        <v/>
      </c>
      <c r="BS38" s="77" t="str">
        <f t="shared" si="35"/>
        <v/>
      </c>
      <c r="BT38" s="77" t="str">
        <f t="shared" si="38"/>
        <v/>
      </c>
      <c r="BU38" s="77" t="str">
        <f t="shared" si="38"/>
        <v/>
      </c>
      <c r="BV38" s="77" t="str">
        <f t="shared" si="38"/>
        <v/>
      </c>
      <c r="BW38" s="77" t="str">
        <f t="shared" si="37"/>
        <v/>
      </c>
      <c r="BX38" s="77" t="str">
        <f t="shared" si="36"/>
        <v/>
      </c>
      <c r="BY38" s="77" t="str">
        <f t="shared" si="36"/>
        <v/>
      </c>
      <c r="BZ38" s="77" t="str">
        <f t="shared" si="36"/>
        <v/>
      </c>
      <c r="CA38" s="77" t="str">
        <f t="shared" si="36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5" priority="3">
      <formula>ABS(Z5)&gt;=0.05</formula>
    </cfRule>
  </conditionalFormatting>
  <conditionalFormatting sqref="AA5:AA38">
    <cfRule type="expression" dxfId="4" priority="2">
      <formula>OR(ABS($AA5+$AB5)&gt;$AA$3,ABS($AA5-$AB5)&gt;$AA$3)</formula>
    </cfRule>
  </conditionalFormatting>
  <conditionalFormatting sqref="X5:X38">
    <cfRule type="expression" dxfId="3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Z68"/>
  <sheetViews>
    <sheetView zoomScale="90" zoomScaleNormal="90" workbookViewId="0">
      <selection activeCell="T9" sqref="T9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9" t="s">
        <v>92</v>
      </c>
      <c r="B1" s="169"/>
      <c r="C1" s="158"/>
      <c r="D1" s="171" t="s">
        <v>9</v>
      </c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 t="s">
        <v>3</v>
      </c>
      <c r="Y1" s="173"/>
      <c r="Z1" s="173"/>
      <c r="AA1" s="174" t="s">
        <v>4</v>
      </c>
      <c r="AB1" s="174"/>
      <c r="AC1" s="174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70"/>
      <c r="B2" s="170"/>
      <c r="C2" s="83"/>
      <c r="D2" s="175" t="s">
        <v>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8" t="s">
        <v>5</v>
      </c>
      <c r="Y2" s="179"/>
      <c r="Z2" s="12" t="s">
        <v>6</v>
      </c>
      <c r="AA2" s="174" t="s">
        <v>5</v>
      </c>
      <c r="AB2" s="174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4" t="s">
        <v>8</v>
      </c>
      <c r="B3" s="165"/>
      <c r="C3" s="23" t="s">
        <v>12</v>
      </c>
      <c r="D3" s="148">
        <v>121</v>
      </c>
      <c r="E3" s="148">
        <v>122</v>
      </c>
      <c r="F3" s="148">
        <v>123</v>
      </c>
      <c r="G3" s="149">
        <v>124</v>
      </c>
      <c r="H3" s="148">
        <v>125</v>
      </c>
      <c r="I3" s="148">
        <v>126</v>
      </c>
      <c r="J3" s="149">
        <v>31</v>
      </c>
      <c r="K3" s="149">
        <v>32</v>
      </c>
      <c r="L3" s="148">
        <v>33</v>
      </c>
      <c r="M3" s="149">
        <v>34</v>
      </c>
      <c r="N3" s="148">
        <v>36</v>
      </c>
      <c r="O3" s="148"/>
      <c r="P3" s="153"/>
      <c r="Q3" s="153"/>
      <c r="R3" s="148"/>
      <c r="S3" s="148"/>
      <c r="T3" s="153"/>
      <c r="U3" s="148"/>
      <c r="V3" s="148"/>
      <c r="W3" s="1"/>
      <c r="X3" s="166">
        <v>0.16400000000000001</v>
      </c>
      <c r="Y3" s="167"/>
      <c r="Z3" s="156">
        <v>0.26</v>
      </c>
      <c r="AA3" s="168">
        <f>X3*AD3</f>
        <v>1.1614181818181819</v>
      </c>
      <c r="AB3" s="168"/>
      <c r="AC3" s="157">
        <f>Z3*AD3</f>
        <v>1.8412727272727274</v>
      </c>
      <c r="AD3" s="9">
        <f>AVERAGE(D4:W4)</f>
        <v>7.081818181818182</v>
      </c>
      <c r="AE3" s="89">
        <f>AVERAGE(C4:C14)</f>
        <v>1</v>
      </c>
      <c r="AG3" s="90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21</v>
      </c>
      <c r="BB3" s="53" t="s">
        <v>10</v>
      </c>
      <c r="BC3" s="54" t="s">
        <v>19</v>
      </c>
      <c r="BD3" s="54" t="s">
        <v>22</v>
      </c>
      <c r="BE3" s="53" t="s">
        <v>13</v>
      </c>
      <c r="BF3" s="54" t="s">
        <v>20</v>
      </c>
      <c r="BG3" s="53" t="s">
        <v>11</v>
      </c>
      <c r="BH3" s="90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4" t="s">
        <v>21</v>
      </c>
      <c r="CC3" s="94" t="s">
        <v>10</v>
      </c>
      <c r="CD3" s="95" t="s">
        <v>19</v>
      </c>
      <c r="CE3" s="95" t="s">
        <v>22</v>
      </c>
      <c r="CF3" s="94" t="s">
        <v>13</v>
      </c>
      <c r="CG3" s="95" t="s">
        <v>20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4" t="s">
        <v>14</v>
      </c>
      <c r="B4" s="141" t="s">
        <v>89</v>
      </c>
      <c r="C4" s="22">
        <v>1</v>
      </c>
      <c r="D4" s="150">
        <v>4.5</v>
      </c>
      <c r="E4" s="150">
        <v>5.9</v>
      </c>
      <c r="F4" s="150">
        <v>6.7</v>
      </c>
      <c r="G4" s="150">
        <v>6.1</v>
      </c>
      <c r="H4" s="150">
        <v>23.5</v>
      </c>
      <c r="I4" s="150">
        <v>7.9</v>
      </c>
      <c r="J4" s="150">
        <v>3</v>
      </c>
      <c r="K4" s="150">
        <v>4.7</v>
      </c>
      <c r="L4" s="150">
        <v>4.0999999999999996</v>
      </c>
      <c r="M4" s="150">
        <v>5.4</v>
      </c>
      <c r="N4" s="150">
        <v>6.1</v>
      </c>
      <c r="O4" s="150"/>
      <c r="P4" s="150"/>
      <c r="Q4" s="150"/>
      <c r="R4" s="150"/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6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5">
        <f>D4*$AD4</f>
        <v>4.5</v>
      </c>
      <c r="AH4" s="32">
        <f t="shared" ref="AH4:AZ4" si="1">E4*$AD4</f>
        <v>5.9</v>
      </c>
      <c r="AI4" s="32">
        <f t="shared" si="1"/>
        <v>6.7</v>
      </c>
      <c r="AJ4" s="32">
        <f t="shared" si="1"/>
        <v>6.1</v>
      </c>
      <c r="AK4" s="32">
        <f t="shared" si="1"/>
        <v>23.5</v>
      </c>
      <c r="AL4" s="32">
        <f t="shared" si="1"/>
        <v>7.9</v>
      </c>
      <c r="AM4" s="32">
        <f t="shared" si="1"/>
        <v>3</v>
      </c>
      <c r="AN4" s="32">
        <f t="shared" si="1"/>
        <v>4.7</v>
      </c>
      <c r="AO4" s="32">
        <f t="shared" si="1"/>
        <v>4.0999999999999996</v>
      </c>
      <c r="AP4" s="32">
        <f t="shared" si="1"/>
        <v>5.4</v>
      </c>
      <c r="AQ4" s="32">
        <f t="shared" si="1"/>
        <v>6.1</v>
      </c>
      <c r="AR4" s="32">
        <f t="shared" si="1"/>
        <v>0</v>
      </c>
      <c r="AS4" s="32">
        <f t="shared" si="1"/>
        <v>0</v>
      </c>
      <c r="AT4" s="32">
        <f t="shared" si="1"/>
        <v>0</v>
      </c>
      <c r="AU4" s="32">
        <f t="shared" si="1"/>
        <v>0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1">
        <f>AG4</f>
        <v>4.5</v>
      </c>
      <c r="BI4" s="31">
        <f t="shared" ref="BI4:CA4" si="2">AH4</f>
        <v>5.9</v>
      </c>
      <c r="BJ4" s="31">
        <f t="shared" si="2"/>
        <v>6.7</v>
      </c>
      <c r="BK4" s="31">
        <f t="shared" si="2"/>
        <v>6.1</v>
      </c>
      <c r="BL4" s="31">
        <f t="shared" si="2"/>
        <v>23.5</v>
      </c>
      <c r="BM4" s="31">
        <f t="shared" si="2"/>
        <v>7.9</v>
      </c>
      <c r="BN4" s="31">
        <f t="shared" si="2"/>
        <v>3</v>
      </c>
      <c r="BO4" s="31">
        <f t="shared" si="2"/>
        <v>4.7</v>
      </c>
      <c r="BP4" s="31">
        <f t="shared" si="2"/>
        <v>4.0999999999999996</v>
      </c>
      <c r="BQ4" s="31">
        <f t="shared" si="2"/>
        <v>5.4</v>
      </c>
      <c r="BR4" s="31">
        <f t="shared" si="2"/>
        <v>6.1</v>
      </c>
      <c r="BS4" s="31">
        <f t="shared" si="2"/>
        <v>0</v>
      </c>
      <c r="BT4" s="31">
        <f t="shared" si="2"/>
        <v>0</v>
      </c>
      <c r="BU4" s="31">
        <f t="shared" si="2"/>
        <v>0</v>
      </c>
      <c r="BV4" s="31">
        <f t="shared" si="2"/>
        <v>0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4" t="s">
        <v>15</v>
      </c>
      <c r="B5" s="141" t="s">
        <v>84</v>
      </c>
      <c r="C5" s="22">
        <v>1</v>
      </c>
      <c r="D5" s="150">
        <v>4.7</v>
      </c>
      <c r="E5" s="150">
        <v>6</v>
      </c>
      <c r="F5" s="150">
        <v>6.7</v>
      </c>
      <c r="G5" s="150">
        <v>5.7</v>
      </c>
      <c r="H5" s="150">
        <v>22.4</v>
      </c>
      <c r="I5" s="150">
        <v>7.8</v>
      </c>
      <c r="J5" s="150">
        <v>3.4</v>
      </c>
      <c r="K5" s="150">
        <v>5</v>
      </c>
      <c r="L5" s="150">
        <v>4.5999999999999996</v>
      </c>
      <c r="M5" s="150">
        <v>5.7</v>
      </c>
      <c r="N5" s="150">
        <v>6.5</v>
      </c>
      <c r="O5" s="150"/>
      <c r="P5" s="150"/>
      <c r="Q5" s="150"/>
      <c r="R5" s="150"/>
      <c r="S5" s="150"/>
      <c r="T5" s="150"/>
      <c r="U5" s="150"/>
      <c r="V5" s="150"/>
      <c r="W5" s="150"/>
      <c r="X5" s="16">
        <f t="shared" ref="X5:X14" si="3">IF(AE5=0,"",AVERAGE(AG5:AZ5))</f>
        <v>3.4236068557776805E-2</v>
      </c>
      <c r="Y5" s="19">
        <f t="shared" ref="Y5:Y14" si="4">IF(AE5&lt;2,"",STDEV(AG5:AZ5)/SQRT(COUNT(AG5:AZ5))*TINV(0.1,COUNT(AG5:AZ5)-1))</f>
        <v>3.46188422736185E-2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5.454545454545439E-2</v>
      </c>
      <c r="AB5" s="20">
        <f t="shared" ref="AB5:AB14" si="7">IF(AE5&lt;2,"",STDEV(BH5:CA5)/SQRT(COUNT(BH5:CA5))*TINV(0.1,COUNT(BH5:CA5)-1))</f>
        <v>0.2532304701070035</v>
      </c>
      <c r="AC5" s="17">
        <f t="shared" ref="AC5:AC14" si="8">IF(AE5=0,"",1-(FREQUENCY(BH5:CA5,Z$3*AD$3)+FREQUENCY(BH5:CA5,-Z$3*AD$3))/COUNT(BH5:CA5))</f>
        <v>0</v>
      </c>
      <c r="AD5" s="96">
        <f t="shared" si="0"/>
        <v>1</v>
      </c>
      <c r="AE5" s="97">
        <f t="shared" ref="AE5:AE14" si="9">COUNT(D5:W5)</f>
        <v>11</v>
      </c>
      <c r="AF5" s="53" t="str">
        <f t="shared" ref="AF5:AF14" si="10">IF(A5="","",A5)</f>
        <v>Tid 1</v>
      </c>
      <c r="AG5" s="86">
        <f t="shared" ref="AG5:AV14" si="11">IF(D5*D$4=0,"",D5*$AD5/AG$4-1)</f>
        <v>4.4444444444444509E-2</v>
      </c>
      <c r="AH5" s="5">
        <f t="shared" si="11"/>
        <v>1.6949152542372836E-2</v>
      </c>
      <c r="AI5" s="5">
        <f t="shared" si="11"/>
        <v>0</v>
      </c>
      <c r="AJ5" s="5">
        <f t="shared" si="11"/>
        <v>-6.557377049180324E-2</v>
      </c>
      <c r="AK5" s="5">
        <f t="shared" si="11"/>
        <v>-4.680851063829794E-2</v>
      </c>
      <c r="AL5" s="5">
        <f t="shared" si="11"/>
        <v>-1.2658227848101333E-2</v>
      </c>
      <c r="AM5" s="5">
        <f t="shared" si="11"/>
        <v>0.1333333333333333</v>
      </c>
      <c r="AN5" s="5">
        <f t="shared" si="11"/>
        <v>6.3829787234042534E-2</v>
      </c>
      <c r="AO5" s="5">
        <f t="shared" si="11"/>
        <v>0.12195121951219523</v>
      </c>
      <c r="AP5" s="5">
        <f t="shared" si="11"/>
        <v>5.555555555555558E-2</v>
      </c>
      <c r="AQ5" s="5">
        <f t="shared" si="11"/>
        <v>6.5573770491803351E-2</v>
      </c>
      <c r="AR5" s="5" t="str">
        <f t="shared" si="11"/>
        <v/>
      </c>
      <c r="AS5" s="5" t="str">
        <f t="shared" si="11"/>
        <v/>
      </c>
      <c r="AT5" s="5" t="str">
        <f t="shared" si="11"/>
        <v/>
      </c>
      <c r="AU5" s="5" t="str">
        <f t="shared" si="11"/>
        <v/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0.26</v>
      </c>
      <c r="BB5" s="3">
        <f t="shared" ref="BB5:BB14" si="14">IF(AE5=0,"",X$3)</f>
        <v>0.16400000000000001</v>
      </c>
      <c r="BC5" s="3">
        <f t="shared" ref="BC5:BC14" si="15">IF(AE5=0,"",-BB5)</f>
        <v>-0.16400000000000001</v>
      </c>
      <c r="BD5" s="3">
        <f t="shared" ref="BD5:BD14" si="16">IF(AE5=0,"",-BA5)</f>
        <v>-0.26</v>
      </c>
      <c r="BE5" s="56">
        <f t="shared" ref="BE5:BE14" si="17">IF(AE5=0,"",AVERAGE(AG5:AZ5))</f>
        <v>3.4236068557776805E-2</v>
      </c>
      <c r="BF5" s="56">
        <f t="shared" ref="BF5:BF14" si="18">IF(AE5&lt;2,"",STDEV(AG5:AZ5)/SQRT(AE5)*TINV(0.05,AE5-1))</f>
        <v>4.2558478363924061E-2</v>
      </c>
      <c r="BG5" s="58">
        <f t="shared" ref="BG5:BG14" si="19">IF(CG5="","",-CG5)</f>
        <v>-0.31130744921958253</v>
      </c>
      <c r="BH5" s="92">
        <f t="shared" ref="BH5:BW14" si="20">IF(D5*D$4=0,"",D5*$AD5-AG$4)</f>
        <v>0.20000000000000018</v>
      </c>
      <c r="BI5" s="4">
        <f t="shared" si="20"/>
        <v>9.9999999999999645E-2</v>
      </c>
      <c r="BJ5" s="4">
        <f t="shared" si="20"/>
        <v>0</v>
      </c>
      <c r="BK5" s="4">
        <f t="shared" si="20"/>
        <v>-0.39999999999999947</v>
      </c>
      <c r="BL5" s="4">
        <f t="shared" si="20"/>
        <v>-1.1000000000000014</v>
      </c>
      <c r="BM5" s="4">
        <f t="shared" si="20"/>
        <v>-0.10000000000000053</v>
      </c>
      <c r="BN5" s="4">
        <f t="shared" si="20"/>
        <v>0.39999999999999991</v>
      </c>
      <c r="BO5" s="4">
        <f t="shared" si="20"/>
        <v>0.29999999999999982</v>
      </c>
      <c r="BP5" s="4">
        <f t="shared" si="20"/>
        <v>0.5</v>
      </c>
      <c r="BQ5" s="4">
        <f t="shared" si="20"/>
        <v>0.29999999999999982</v>
      </c>
      <c r="BR5" s="4">
        <f t="shared" si="20"/>
        <v>0.40000000000000036</v>
      </c>
      <c r="BS5" s="4" t="str">
        <f t="shared" si="20"/>
        <v/>
      </c>
      <c r="BT5" s="4" t="str">
        <f t="shared" si="20"/>
        <v/>
      </c>
      <c r="BU5" s="4" t="str">
        <f t="shared" si="20"/>
        <v/>
      </c>
      <c r="BV5" s="4" t="str">
        <f t="shared" si="20"/>
        <v/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3">
        <f t="shared" ref="CB5:CB14" si="22">IF(AE5=0,"",AC$3)</f>
        <v>1.8412727272727274</v>
      </c>
      <c r="CC5" s="93">
        <f t="shared" ref="CC5:CC14" si="23">IF(AE5=0,"",AA$3)</f>
        <v>1.1614181818181819</v>
      </c>
      <c r="CD5" s="93">
        <f t="shared" ref="CD5:CD14" si="24">IF(AE5=0,"",-CC5)</f>
        <v>-1.1614181818181819</v>
      </c>
      <c r="CE5" s="93">
        <f t="shared" ref="CE5:CE14" si="25">IF(AE5=0,"",-CB5)</f>
        <v>-1.8412727272727274</v>
      </c>
      <c r="CF5" s="59">
        <f t="shared" ref="CF5:CF14" si="26">IF(AE5=0,"",AVERAGE(BH5:CA5))</f>
        <v>5.454545454545439E-2</v>
      </c>
      <c r="CG5" s="58">
        <f t="shared" ref="CG5:CG14" si="27">IF(AE5&lt;2,"",STDEV(BH5:CA5)/SQRT(AE5)*TINV(0.05,AE5-1))</f>
        <v>0.31130744921958253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4" t="s">
        <v>16</v>
      </c>
      <c r="B6" s="141" t="s">
        <v>85</v>
      </c>
      <c r="C6" s="22">
        <v>1</v>
      </c>
      <c r="D6" s="150">
        <v>4.4000000000000004</v>
      </c>
      <c r="E6" s="150">
        <v>6</v>
      </c>
      <c r="F6" s="150">
        <v>6.9</v>
      </c>
      <c r="G6" s="150">
        <v>5.6</v>
      </c>
      <c r="H6" s="150">
        <v>23.8</v>
      </c>
      <c r="I6" s="150">
        <v>8.3000000000000007</v>
      </c>
      <c r="J6" s="150">
        <v>3.5</v>
      </c>
      <c r="K6" s="150">
        <v>5</v>
      </c>
      <c r="L6" s="150">
        <v>4.8</v>
      </c>
      <c r="M6" s="150">
        <v>5.7</v>
      </c>
      <c r="N6" s="150">
        <v>6.4</v>
      </c>
      <c r="O6" s="150"/>
      <c r="P6" s="154"/>
      <c r="Q6" s="150"/>
      <c r="R6" s="150"/>
      <c r="S6" s="150"/>
      <c r="T6" s="150"/>
      <c r="U6" s="150"/>
      <c r="V6" s="150"/>
      <c r="W6" s="150"/>
      <c r="X6" s="16">
        <f t="shared" si="3"/>
        <v>4.6543034268677987E-2</v>
      </c>
      <c r="Y6" s="19">
        <f t="shared" si="4"/>
        <v>4.0081483980988541E-2</v>
      </c>
      <c r="Z6" s="17">
        <f t="shared" si="5"/>
        <v>0</v>
      </c>
      <c r="AA6" s="18">
        <f t="shared" si="6"/>
        <v>0.22727272727272743</v>
      </c>
      <c r="AB6" s="20">
        <f t="shared" si="7"/>
        <v>0.17296841742284874</v>
      </c>
      <c r="AC6" s="17">
        <f t="shared" si="8"/>
        <v>0</v>
      </c>
      <c r="AD6" s="96">
        <f t="shared" si="0"/>
        <v>1</v>
      </c>
      <c r="AE6" s="97">
        <f t="shared" si="9"/>
        <v>11</v>
      </c>
      <c r="AF6" s="53" t="str">
        <f t="shared" si="10"/>
        <v>Tid 2</v>
      </c>
      <c r="AG6" s="86">
        <f t="shared" si="11"/>
        <v>-2.2222222222222143E-2</v>
      </c>
      <c r="AH6" s="5">
        <f t="shared" si="11"/>
        <v>1.6949152542372836E-2</v>
      </c>
      <c r="AI6" s="5">
        <f t="shared" si="11"/>
        <v>2.9850746268656803E-2</v>
      </c>
      <c r="AJ6" s="5">
        <f t="shared" si="11"/>
        <v>-8.1967213114754078E-2</v>
      </c>
      <c r="AK6" s="5">
        <f t="shared" si="11"/>
        <v>1.276595744680864E-2</v>
      </c>
      <c r="AL6" s="5">
        <f t="shared" si="11"/>
        <v>5.0632911392405111E-2</v>
      </c>
      <c r="AM6" s="5">
        <f t="shared" si="11"/>
        <v>0.16666666666666674</v>
      </c>
      <c r="AN6" s="5">
        <f t="shared" si="11"/>
        <v>6.3829787234042534E-2</v>
      </c>
      <c r="AO6" s="5">
        <f t="shared" si="11"/>
        <v>0.17073170731707332</v>
      </c>
      <c r="AP6" s="5">
        <f t="shared" si="11"/>
        <v>5.555555555555558E-2</v>
      </c>
      <c r="AQ6" s="5">
        <f t="shared" si="11"/>
        <v>4.9180327868852514E-2</v>
      </c>
      <c r="AR6" s="5" t="str">
        <f t="shared" si="11"/>
        <v/>
      </c>
      <c r="AS6" s="5" t="str">
        <f t="shared" si="11"/>
        <v/>
      </c>
      <c r="AT6" s="5" t="str">
        <f t="shared" si="11"/>
        <v/>
      </c>
      <c r="AU6" s="5" t="str">
        <f t="shared" si="11"/>
        <v/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0.26</v>
      </c>
      <c r="BB6" s="3">
        <f t="shared" si="14"/>
        <v>0.16400000000000001</v>
      </c>
      <c r="BC6" s="3">
        <f t="shared" si="15"/>
        <v>-0.16400000000000001</v>
      </c>
      <c r="BD6" s="3">
        <f t="shared" si="16"/>
        <v>-0.26</v>
      </c>
      <c r="BE6" s="56">
        <f t="shared" si="17"/>
        <v>4.6543034268677987E-2</v>
      </c>
      <c r="BF6" s="56">
        <f t="shared" si="18"/>
        <v>4.92739461162972E-2</v>
      </c>
      <c r="BG6" s="58">
        <f t="shared" si="19"/>
        <v>-0.21263774774300287</v>
      </c>
      <c r="BH6" s="92">
        <f t="shared" si="20"/>
        <v>-9.9999999999999645E-2</v>
      </c>
      <c r="BI6" s="4">
        <f t="shared" si="20"/>
        <v>9.9999999999999645E-2</v>
      </c>
      <c r="BJ6" s="4">
        <f t="shared" si="20"/>
        <v>0.20000000000000018</v>
      </c>
      <c r="BK6" s="4">
        <f t="shared" si="20"/>
        <v>-0.5</v>
      </c>
      <c r="BL6" s="4">
        <f t="shared" si="20"/>
        <v>0.30000000000000071</v>
      </c>
      <c r="BM6" s="4">
        <f t="shared" si="20"/>
        <v>0.40000000000000036</v>
      </c>
      <c r="BN6" s="4">
        <f t="shared" si="20"/>
        <v>0.5</v>
      </c>
      <c r="BO6" s="4">
        <f t="shared" si="20"/>
        <v>0.29999999999999982</v>
      </c>
      <c r="BP6" s="4">
        <f t="shared" si="20"/>
        <v>0.70000000000000018</v>
      </c>
      <c r="BQ6" s="4">
        <f t="shared" si="20"/>
        <v>0.29999999999999982</v>
      </c>
      <c r="BR6" s="4">
        <f t="shared" si="20"/>
        <v>0.30000000000000071</v>
      </c>
      <c r="BS6" s="4" t="str">
        <f t="shared" si="20"/>
        <v/>
      </c>
      <c r="BT6" s="4" t="str">
        <f t="shared" si="20"/>
        <v/>
      </c>
      <c r="BU6" s="4" t="str">
        <f t="shared" si="20"/>
        <v/>
      </c>
      <c r="BV6" s="4" t="str">
        <f t="shared" si="20"/>
        <v/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3">
        <f t="shared" si="22"/>
        <v>1.8412727272727274</v>
      </c>
      <c r="CC6" s="93">
        <f t="shared" si="23"/>
        <v>1.1614181818181819</v>
      </c>
      <c r="CD6" s="93">
        <f t="shared" si="24"/>
        <v>-1.1614181818181819</v>
      </c>
      <c r="CE6" s="93">
        <f t="shared" si="25"/>
        <v>-1.8412727272727274</v>
      </c>
      <c r="CF6" s="59">
        <f t="shared" si="26"/>
        <v>0.22727272727272743</v>
      </c>
      <c r="CG6" s="58">
        <f t="shared" si="27"/>
        <v>0.21263774774300287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4" t="s">
        <v>17</v>
      </c>
      <c r="B7" s="141" t="s">
        <v>79</v>
      </c>
      <c r="C7" s="22">
        <v>1</v>
      </c>
      <c r="D7" s="150">
        <v>4.9000000000000004</v>
      </c>
      <c r="E7" s="150">
        <v>6.2</v>
      </c>
      <c r="F7" s="150">
        <v>6.9</v>
      </c>
      <c r="G7" s="150">
        <v>6.1</v>
      </c>
      <c r="H7" s="150">
        <v>22.5</v>
      </c>
      <c r="I7" s="155">
        <v>8.5</v>
      </c>
      <c r="J7" s="159">
        <v>3.5</v>
      </c>
      <c r="K7" s="150">
        <v>5.2</v>
      </c>
      <c r="L7" s="150">
        <v>4.5999999999999996</v>
      </c>
      <c r="M7" s="150">
        <v>5.6</v>
      </c>
      <c r="N7" s="150">
        <v>6.2</v>
      </c>
      <c r="O7" s="150"/>
      <c r="P7" s="150"/>
      <c r="Q7" s="150"/>
      <c r="R7" s="150"/>
      <c r="S7" s="150"/>
      <c r="T7" s="150"/>
      <c r="U7" s="150"/>
      <c r="V7" s="150"/>
      <c r="W7" s="150"/>
      <c r="X7" s="16">
        <f t="shared" si="3"/>
        <v>5.921951026783312E-2</v>
      </c>
      <c r="Y7" s="19">
        <f t="shared" si="4"/>
        <v>3.2783233277585387E-2</v>
      </c>
      <c r="Z7" s="17">
        <f t="shared" si="5"/>
        <v>0</v>
      </c>
      <c r="AA7" s="18">
        <f t="shared" si="6"/>
        <v>0.20909090909090908</v>
      </c>
      <c r="AB7" s="20">
        <f t="shared" si="7"/>
        <v>0.24249636934847696</v>
      </c>
      <c r="AC7" s="17">
        <f t="shared" si="8"/>
        <v>0</v>
      </c>
      <c r="AD7" s="96">
        <f t="shared" si="0"/>
        <v>1</v>
      </c>
      <c r="AE7" s="97">
        <f t="shared" si="9"/>
        <v>11</v>
      </c>
      <c r="AF7" s="53" t="str">
        <f t="shared" si="10"/>
        <v>Tid 3</v>
      </c>
      <c r="AG7" s="86">
        <f t="shared" si="11"/>
        <v>8.8888888888889017E-2</v>
      </c>
      <c r="AH7" s="5">
        <f t="shared" si="11"/>
        <v>5.0847457627118509E-2</v>
      </c>
      <c r="AI7" s="5">
        <f t="shared" si="11"/>
        <v>2.9850746268656803E-2</v>
      </c>
      <c r="AJ7" s="5">
        <f t="shared" si="11"/>
        <v>0</v>
      </c>
      <c r="AK7" s="5">
        <f t="shared" si="11"/>
        <v>-4.2553191489361653E-2</v>
      </c>
      <c r="AL7" s="5">
        <f t="shared" si="11"/>
        <v>7.5949367088607556E-2</v>
      </c>
      <c r="AM7" s="5">
        <f t="shared" si="11"/>
        <v>0.16666666666666674</v>
      </c>
      <c r="AN7" s="5">
        <f t="shared" si="11"/>
        <v>0.1063829787234043</v>
      </c>
      <c r="AO7" s="5">
        <f t="shared" si="11"/>
        <v>0.12195121951219523</v>
      </c>
      <c r="AP7" s="5">
        <f t="shared" si="11"/>
        <v>3.7037037037036979E-2</v>
      </c>
      <c r="AQ7" s="5">
        <f t="shared" si="11"/>
        <v>1.6393442622950838E-2</v>
      </c>
      <c r="AR7" s="5" t="str">
        <f t="shared" si="11"/>
        <v/>
      </c>
      <c r="AS7" s="5" t="str">
        <f t="shared" si="11"/>
        <v/>
      </c>
      <c r="AT7" s="5" t="str">
        <f t="shared" si="11"/>
        <v/>
      </c>
      <c r="AU7" s="5" t="str">
        <f t="shared" si="11"/>
        <v/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0.26</v>
      </c>
      <c r="BB7" s="3">
        <f t="shared" si="14"/>
        <v>0.16400000000000001</v>
      </c>
      <c r="BC7" s="3">
        <f t="shared" si="15"/>
        <v>-0.16400000000000001</v>
      </c>
      <c r="BD7" s="3">
        <f t="shared" si="16"/>
        <v>-0.26</v>
      </c>
      <c r="BE7" s="56">
        <f t="shared" si="17"/>
        <v>5.921951026783312E-2</v>
      </c>
      <c r="BF7" s="56">
        <f t="shared" si="18"/>
        <v>4.0301882804637208E-2</v>
      </c>
      <c r="BG7" s="58">
        <f t="shared" si="19"/>
        <v>-0.29811154303423731</v>
      </c>
      <c r="BH7" s="92">
        <f t="shared" si="20"/>
        <v>0.40000000000000036</v>
      </c>
      <c r="BI7" s="4">
        <f t="shared" si="20"/>
        <v>0.29999999999999982</v>
      </c>
      <c r="BJ7" s="4">
        <f t="shared" si="20"/>
        <v>0.20000000000000018</v>
      </c>
      <c r="BK7" s="4">
        <f t="shared" si="20"/>
        <v>0</v>
      </c>
      <c r="BL7" s="4">
        <f t="shared" si="20"/>
        <v>-1</v>
      </c>
      <c r="BM7" s="4">
        <f t="shared" si="20"/>
        <v>0.59999999999999964</v>
      </c>
      <c r="BN7" s="4">
        <f t="shared" si="20"/>
        <v>0.5</v>
      </c>
      <c r="BO7" s="4">
        <f t="shared" si="20"/>
        <v>0.5</v>
      </c>
      <c r="BP7" s="4">
        <f t="shared" si="20"/>
        <v>0.5</v>
      </c>
      <c r="BQ7" s="4">
        <f t="shared" si="20"/>
        <v>0.19999999999999929</v>
      </c>
      <c r="BR7" s="4">
        <f t="shared" si="20"/>
        <v>0.10000000000000053</v>
      </c>
      <c r="BS7" s="4" t="str">
        <f t="shared" si="20"/>
        <v/>
      </c>
      <c r="BT7" s="4" t="str">
        <f t="shared" si="20"/>
        <v/>
      </c>
      <c r="BU7" s="4" t="str">
        <f t="shared" si="20"/>
        <v/>
      </c>
      <c r="BV7" s="4" t="str">
        <f t="shared" si="20"/>
        <v/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3">
        <f t="shared" si="22"/>
        <v>1.8412727272727274</v>
      </c>
      <c r="CC7" s="93">
        <f t="shared" si="23"/>
        <v>1.1614181818181819</v>
      </c>
      <c r="CD7" s="93">
        <f t="shared" si="24"/>
        <v>-1.1614181818181819</v>
      </c>
      <c r="CE7" s="93">
        <f t="shared" si="25"/>
        <v>-1.8412727272727274</v>
      </c>
      <c r="CF7" s="59">
        <f t="shared" si="26"/>
        <v>0.20909090909090908</v>
      </c>
      <c r="CG7" s="58">
        <f t="shared" si="27"/>
        <v>0.29811154303423731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4" t="s">
        <v>18</v>
      </c>
      <c r="B8" s="141" t="s">
        <v>80</v>
      </c>
      <c r="C8" s="22">
        <v>1</v>
      </c>
      <c r="D8" s="150">
        <v>4.5</v>
      </c>
      <c r="E8" s="150">
        <v>6.3</v>
      </c>
      <c r="F8" s="150">
        <v>6.6</v>
      </c>
      <c r="G8" s="150">
        <v>5.7</v>
      </c>
      <c r="H8" s="150">
        <v>22.7</v>
      </c>
      <c r="I8" s="150">
        <v>9.1999999999999993</v>
      </c>
      <c r="J8" s="150">
        <v>3.5</v>
      </c>
      <c r="K8" s="150">
        <v>5.2</v>
      </c>
      <c r="L8" s="150">
        <v>4.8</v>
      </c>
      <c r="M8" s="150">
        <v>5.5</v>
      </c>
      <c r="N8" s="150">
        <v>6.2</v>
      </c>
      <c r="O8" s="150"/>
      <c r="P8" s="150"/>
      <c r="Q8" s="150"/>
      <c r="R8" s="150"/>
      <c r="S8" s="150"/>
      <c r="T8" s="150"/>
      <c r="U8" s="150"/>
      <c r="V8" s="150"/>
      <c r="W8" s="150"/>
      <c r="X8" s="16">
        <f t="shared" si="3"/>
        <v>5.4227744475072732E-2</v>
      </c>
      <c r="Y8" s="19">
        <f t="shared" si="4"/>
        <v>4.6967177591816289E-2</v>
      </c>
      <c r="Z8" s="17">
        <f t="shared" si="5"/>
        <v>0</v>
      </c>
      <c r="AA8" s="18">
        <f t="shared" si="6"/>
        <v>0.20909090909090891</v>
      </c>
      <c r="AB8" s="20">
        <f t="shared" si="7"/>
        <v>0.30860702429214537</v>
      </c>
      <c r="AC8" s="17">
        <f t="shared" si="8"/>
        <v>0</v>
      </c>
      <c r="AD8" s="96">
        <f t="shared" si="0"/>
        <v>1</v>
      </c>
      <c r="AE8" s="97">
        <f t="shared" si="9"/>
        <v>11</v>
      </c>
      <c r="AF8" s="53" t="str">
        <f t="shared" si="10"/>
        <v>Tid 4</v>
      </c>
      <c r="AG8" s="86">
        <f t="shared" si="11"/>
        <v>0</v>
      </c>
      <c r="AH8" s="5">
        <f t="shared" si="11"/>
        <v>6.7796610169491345E-2</v>
      </c>
      <c r="AI8" s="5">
        <f t="shared" si="11"/>
        <v>-1.4925373134328401E-2</v>
      </c>
      <c r="AJ8" s="5">
        <f t="shared" si="11"/>
        <v>-6.557377049180324E-2</v>
      </c>
      <c r="AK8" s="5">
        <f t="shared" si="11"/>
        <v>-3.4042553191489411E-2</v>
      </c>
      <c r="AL8" s="5">
        <f t="shared" si="11"/>
        <v>0.16455696202531622</v>
      </c>
      <c r="AM8" s="5">
        <f t="shared" si="11"/>
        <v>0.16666666666666674</v>
      </c>
      <c r="AN8" s="5">
        <f t="shared" si="11"/>
        <v>0.1063829787234043</v>
      </c>
      <c r="AO8" s="5">
        <f t="shared" si="11"/>
        <v>0.17073170731707332</v>
      </c>
      <c r="AP8" s="5">
        <f t="shared" si="11"/>
        <v>1.8518518518518379E-2</v>
      </c>
      <c r="AQ8" s="5">
        <f t="shared" si="11"/>
        <v>1.6393442622950838E-2</v>
      </c>
      <c r="AR8" s="5" t="str">
        <f t="shared" si="11"/>
        <v/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>
        <f t="shared" si="13"/>
        <v>0.26</v>
      </c>
      <c r="BB8" s="3">
        <f t="shared" si="14"/>
        <v>0.16400000000000001</v>
      </c>
      <c r="BC8" s="3">
        <f t="shared" si="15"/>
        <v>-0.16400000000000001</v>
      </c>
      <c r="BD8" s="3">
        <f t="shared" si="16"/>
        <v>-0.26</v>
      </c>
      <c r="BE8" s="56">
        <f t="shared" si="17"/>
        <v>5.4227744475072732E-2</v>
      </c>
      <c r="BF8" s="56">
        <f t="shared" si="18"/>
        <v>5.7738834694628996E-2</v>
      </c>
      <c r="BG8" s="58">
        <f t="shared" si="19"/>
        <v>-0.37938430356756853</v>
      </c>
      <c r="BH8" s="92">
        <f t="shared" si="20"/>
        <v>0</v>
      </c>
      <c r="BI8" s="4">
        <f t="shared" si="20"/>
        <v>0.39999999999999947</v>
      </c>
      <c r="BJ8" s="4">
        <f t="shared" si="20"/>
        <v>-0.10000000000000053</v>
      </c>
      <c r="BK8" s="4">
        <f t="shared" si="20"/>
        <v>-0.39999999999999947</v>
      </c>
      <c r="BL8" s="4">
        <f t="shared" si="20"/>
        <v>-0.80000000000000071</v>
      </c>
      <c r="BM8" s="4">
        <f t="shared" si="20"/>
        <v>1.2999999999999989</v>
      </c>
      <c r="BN8" s="4">
        <f t="shared" si="20"/>
        <v>0.5</v>
      </c>
      <c r="BO8" s="4">
        <f t="shared" si="20"/>
        <v>0.5</v>
      </c>
      <c r="BP8" s="4">
        <f t="shared" si="20"/>
        <v>0.70000000000000018</v>
      </c>
      <c r="BQ8" s="4">
        <f t="shared" si="20"/>
        <v>9.9999999999999645E-2</v>
      </c>
      <c r="BR8" s="4">
        <f t="shared" si="20"/>
        <v>0.10000000000000053</v>
      </c>
      <c r="BS8" s="4" t="str">
        <f t="shared" si="20"/>
        <v/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3">
        <f t="shared" si="22"/>
        <v>1.8412727272727274</v>
      </c>
      <c r="CC8" s="93">
        <f t="shared" si="23"/>
        <v>1.1614181818181819</v>
      </c>
      <c r="CD8" s="93">
        <f t="shared" si="24"/>
        <v>-1.1614181818181819</v>
      </c>
      <c r="CE8" s="93">
        <f t="shared" si="25"/>
        <v>-1.8412727272727274</v>
      </c>
      <c r="CF8" s="59">
        <f t="shared" si="26"/>
        <v>0.20909090909090891</v>
      </c>
      <c r="CG8" s="58">
        <f t="shared" si="27"/>
        <v>0.37938430356756853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4" t="s">
        <v>90</v>
      </c>
      <c r="B9" s="141" t="s">
        <v>91</v>
      </c>
      <c r="C9" s="22">
        <v>1</v>
      </c>
      <c r="D9" s="150"/>
      <c r="E9" s="150"/>
      <c r="F9" s="150"/>
      <c r="G9" s="150"/>
      <c r="H9" s="150"/>
      <c r="I9" s="150"/>
      <c r="J9" s="150"/>
      <c r="K9" s="150">
        <v>5.2</v>
      </c>
      <c r="L9" s="150">
        <v>4.4000000000000004</v>
      </c>
      <c r="M9" s="150">
        <v>5.7</v>
      </c>
      <c r="N9" s="150">
        <v>6.3</v>
      </c>
      <c r="O9" s="150"/>
      <c r="P9" s="150"/>
      <c r="Q9" s="150"/>
      <c r="R9" s="150"/>
      <c r="S9" s="150"/>
      <c r="T9" s="150"/>
      <c r="U9" s="150"/>
      <c r="V9" s="150"/>
      <c r="W9" s="150"/>
      <c r="X9" s="16">
        <f t="shared" si="3"/>
        <v>6.6974037808044729E-2</v>
      </c>
      <c r="Y9" s="19">
        <f t="shared" si="4"/>
        <v>3.6525223877135485E-2</v>
      </c>
      <c r="Z9" s="17">
        <f t="shared" si="5"/>
        <v>0</v>
      </c>
      <c r="AA9" s="18">
        <f t="shared" si="6"/>
        <v>0.32500000000000018</v>
      </c>
      <c r="AB9" s="20">
        <f t="shared" si="7"/>
        <v>0.14806253582311538</v>
      </c>
      <c r="AC9" s="17">
        <f t="shared" si="8"/>
        <v>0</v>
      </c>
      <c r="AD9" s="96">
        <f t="shared" si="0"/>
        <v>1</v>
      </c>
      <c r="AE9" s="97">
        <f t="shared" si="9"/>
        <v>4</v>
      </c>
      <c r="AF9" s="53" t="str">
        <f t="shared" si="10"/>
        <v>Tid 5</v>
      </c>
      <c r="AG9" s="86" t="str">
        <f t="shared" si="11"/>
        <v/>
      </c>
      <c r="AH9" s="5" t="str">
        <f t="shared" si="11"/>
        <v/>
      </c>
      <c r="AI9" s="5" t="str">
        <f t="shared" si="11"/>
        <v/>
      </c>
      <c r="AJ9" s="5" t="str">
        <f t="shared" si="11"/>
        <v/>
      </c>
      <c r="AK9" s="5" t="str">
        <f t="shared" si="11"/>
        <v/>
      </c>
      <c r="AL9" s="5" t="str">
        <f t="shared" si="11"/>
        <v/>
      </c>
      <c r="AM9" s="5" t="str">
        <f t="shared" si="11"/>
        <v/>
      </c>
      <c r="AN9" s="5">
        <f t="shared" si="11"/>
        <v>0.1063829787234043</v>
      </c>
      <c r="AO9" s="5">
        <f t="shared" si="11"/>
        <v>7.317073170731736E-2</v>
      </c>
      <c r="AP9" s="5">
        <f t="shared" si="11"/>
        <v>5.555555555555558E-2</v>
      </c>
      <c r="AQ9" s="5">
        <f t="shared" si="11"/>
        <v>3.2786885245901676E-2</v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>
        <f t="shared" si="13"/>
        <v>0.26</v>
      </c>
      <c r="BB9" s="3">
        <f t="shared" si="14"/>
        <v>0.16400000000000001</v>
      </c>
      <c r="BC9" s="3">
        <f t="shared" si="15"/>
        <v>-0.16400000000000001</v>
      </c>
      <c r="BD9" s="3">
        <f t="shared" si="16"/>
        <v>-0.26</v>
      </c>
      <c r="BE9" s="56">
        <f t="shared" si="17"/>
        <v>6.6974037808044729E-2</v>
      </c>
      <c r="BF9" s="56">
        <f t="shared" si="18"/>
        <v>4.9392950556843618E-2</v>
      </c>
      <c r="BG9" s="58">
        <f t="shared" si="19"/>
        <v>-0.20022452253359249</v>
      </c>
      <c r="BH9" s="92" t="str">
        <f t="shared" si="20"/>
        <v/>
      </c>
      <c r="BI9" s="4" t="str">
        <f t="shared" si="20"/>
        <v/>
      </c>
      <c r="BJ9" s="4" t="str">
        <f t="shared" si="20"/>
        <v/>
      </c>
      <c r="BK9" s="4" t="str">
        <f t="shared" si="20"/>
        <v/>
      </c>
      <c r="BL9" s="4" t="str">
        <f t="shared" si="20"/>
        <v/>
      </c>
      <c r="BM9" s="4" t="str">
        <f t="shared" si="20"/>
        <v/>
      </c>
      <c r="BN9" s="4" t="str">
        <f t="shared" si="20"/>
        <v/>
      </c>
      <c r="BO9" s="4">
        <f t="shared" si="20"/>
        <v>0.5</v>
      </c>
      <c r="BP9" s="4">
        <f t="shared" si="20"/>
        <v>0.30000000000000071</v>
      </c>
      <c r="BQ9" s="4">
        <f t="shared" si="20"/>
        <v>0.29999999999999982</v>
      </c>
      <c r="BR9" s="4">
        <f t="shared" si="20"/>
        <v>0.20000000000000018</v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3">
        <f t="shared" si="22"/>
        <v>1.8412727272727274</v>
      </c>
      <c r="CC9" s="93">
        <f t="shared" si="23"/>
        <v>1.1614181818181819</v>
      </c>
      <c r="CD9" s="93">
        <f t="shared" si="24"/>
        <v>-1.1614181818181819</v>
      </c>
      <c r="CE9" s="93">
        <f t="shared" si="25"/>
        <v>-1.8412727272727274</v>
      </c>
      <c r="CF9" s="59">
        <f t="shared" si="26"/>
        <v>0.32500000000000018</v>
      </c>
      <c r="CG9" s="58">
        <f t="shared" si="27"/>
        <v>0.20022452253359249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4" t="s">
        <v>102</v>
      </c>
      <c r="B10" s="141" t="s">
        <v>103</v>
      </c>
      <c r="C10" s="22">
        <v>1</v>
      </c>
      <c r="D10" s="150"/>
      <c r="E10" s="150"/>
      <c r="F10" s="150"/>
      <c r="G10" s="150"/>
      <c r="H10" s="150"/>
      <c r="I10" s="150"/>
      <c r="J10" s="150">
        <v>3.8</v>
      </c>
      <c r="K10" s="150">
        <v>5.2</v>
      </c>
      <c r="L10" s="150">
        <v>4.4000000000000004</v>
      </c>
      <c r="M10" s="150">
        <v>6</v>
      </c>
      <c r="N10" s="150">
        <v>6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6">
        <f t="shared" si="3"/>
        <v>0.1081876091171097</v>
      </c>
      <c r="Y10" s="19">
        <f t="shared" si="4"/>
        <v>9.7546883598806297E-2</v>
      </c>
      <c r="Z10" s="17">
        <f t="shared" si="5"/>
        <v>0.19999999999999996</v>
      </c>
      <c r="AA10" s="18">
        <f t="shared" si="6"/>
        <v>0.4200000000000001</v>
      </c>
      <c r="AB10" s="20">
        <f t="shared" si="7"/>
        <v>0.32610985090408939</v>
      </c>
      <c r="AC10" s="17">
        <f t="shared" si="8"/>
        <v>0</v>
      </c>
      <c r="AD10" s="96">
        <f t="shared" si="0"/>
        <v>1</v>
      </c>
      <c r="AE10" s="97">
        <f t="shared" si="9"/>
        <v>5</v>
      </c>
      <c r="AF10" s="53" t="str">
        <f t="shared" si="10"/>
        <v>Tid 6</v>
      </c>
      <c r="AG10" s="86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>
        <f t="shared" si="11"/>
        <v>0.26666666666666661</v>
      </c>
      <c r="AN10" s="5">
        <f t="shared" si="11"/>
        <v>0.1063829787234043</v>
      </c>
      <c r="AO10" s="5">
        <f t="shared" si="11"/>
        <v>7.317073170731736E-2</v>
      </c>
      <c r="AP10" s="5">
        <f t="shared" si="11"/>
        <v>0.11111111111111094</v>
      </c>
      <c r="AQ10" s="5">
        <f t="shared" si="11"/>
        <v>-1.6393442622950727E-2</v>
      </c>
      <c r="AR10" s="5" t="str">
        <f t="shared" si="11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>
        <f t="shared" si="13"/>
        <v>0.26</v>
      </c>
      <c r="BB10" s="3">
        <f t="shared" si="14"/>
        <v>0.16400000000000001</v>
      </c>
      <c r="BC10" s="3">
        <f t="shared" si="15"/>
        <v>-0.16400000000000001</v>
      </c>
      <c r="BD10" s="3">
        <f t="shared" si="16"/>
        <v>-0.26</v>
      </c>
      <c r="BE10" s="56">
        <f t="shared" si="17"/>
        <v>0.1081876091171097</v>
      </c>
      <c r="BF10" s="56">
        <f t="shared" si="18"/>
        <v>0.12704175986393165</v>
      </c>
      <c r="BG10" s="58">
        <f t="shared" si="19"/>
        <v>-0.42471443309468127</v>
      </c>
      <c r="BH10" s="92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 t="str">
        <f t="shared" si="20"/>
        <v/>
      </c>
      <c r="BN10" s="4">
        <f t="shared" si="20"/>
        <v>0.79999999999999982</v>
      </c>
      <c r="BO10" s="4">
        <f t="shared" si="20"/>
        <v>0.5</v>
      </c>
      <c r="BP10" s="4">
        <f t="shared" si="20"/>
        <v>0.30000000000000071</v>
      </c>
      <c r="BQ10" s="4">
        <f t="shared" si="20"/>
        <v>0.59999999999999964</v>
      </c>
      <c r="BR10" s="4">
        <f t="shared" si="20"/>
        <v>-9.9999999999999645E-2</v>
      </c>
      <c r="BS10" s="4" t="str">
        <f t="shared" si="20"/>
        <v/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3">
        <f t="shared" si="22"/>
        <v>1.8412727272727274</v>
      </c>
      <c r="CC10" s="93">
        <f t="shared" si="23"/>
        <v>1.1614181818181819</v>
      </c>
      <c r="CD10" s="93">
        <f t="shared" si="24"/>
        <v>-1.1614181818181819</v>
      </c>
      <c r="CE10" s="93">
        <f t="shared" si="25"/>
        <v>-1.8412727272727274</v>
      </c>
      <c r="CF10" s="59">
        <f t="shared" si="26"/>
        <v>0.4200000000000001</v>
      </c>
      <c r="CG10" s="58">
        <f t="shared" si="27"/>
        <v>0.42471443309468127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4"/>
      <c r="B11" s="141"/>
      <c r="C11" s="22"/>
      <c r="D11" s="150"/>
      <c r="E11" s="150"/>
      <c r="F11" s="150"/>
      <c r="G11" s="150"/>
      <c r="H11" s="150"/>
      <c r="I11" s="154"/>
      <c r="J11" s="154"/>
      <c r="K11" s="150"/>
      <c r="L11" s="150"/>
      <c r="M11" s="150"/>
      <c r="N11" s="150"/>
      <c r="O11" s="150"/>
      <c r="P11" s="154"/>
      <c r="Q11" s="150"/>
      <c r="R11" s="150"/>
      <c r="S11" s="150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6" t="e">
        <f t="shared" si="0"/>
        <v>#DIV/0!</v>
      </c>
      <c r="AE11" s="97">
        <f t="shared" si="9"/>
        <v>0</v>
      </c>
      <c r="AF11" s="53" t="str">
        <f t="shared" si="10"/>
        <v/>
      </c>
      <c r="AG11" s="86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2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3" t="str">
        <f t="shared" si="22"/>
        <v/>
      </c>
      <c r="CC11" s="93" t="str">
        <f t="shared" si="23"/>
        <v/>
      </c>
      <c r="CD11" s="93" t="str">
        <f t="shared" si="24"/>
        <v/>
      </c>
      <c r="CE11" s="93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4"/>
      <c r="B12" s="141"/>
      <c r="C12" s="6"/>
      <c r="D12" s="151"/>
      <c r="E12" s="151"/>
      <c r="F12" s="151"/>
      <c r="G12" s="151"/>
      <c r="H12" s="150"/>
      <c r="I12" s="151"/>
      <c r="J12" s="151"/>
      <c r="K12" s="150"/>
      <c r="L12" s="151"/>
      <c r="M12" s="151"/>
      <c r="N12" s="151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6" t="e">
        <f t="shared" si="0"/>
        <v>#DIV/0!</v>
      </c>
      <c r="AE12" s="97">
        <f t="shared" si="9"/>
        <v>0</v>
      </c>
      <c r="AF12" s="53" t="str">
        <f t="shared" si="10"/>
        <v/>
      </c>
      <c r="AG12" s="86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2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3" t="str">
        <f t="shared" si="22"/>
        <v/>
      </c>
      <c r="CC12" s="93" t="str">
        <f t="shared" si="23"/>
        <v/>
      </c>
      <c r="CD12" s="93" t="str">
        <f t="shared" si="24"/>
        <v/>
      </c>
      <c r="CE12" s="93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4"/>
      <c r="B13" s="141"/>
      <c r="C13" s="22"/>
      <c r="D13" s="151"/>
      <c r="E13" s="151"/>
      <c r="F13" s="151"/>
      <c r="G13" s="151"/>
      <c r="H13" s="150"/>
      <c r="I13" s="151"/>
      <c r="J13" s="151"/>
      <c r="K13" s="150"/>
      <c r="L13" s="151"/>
      <c r="M13" s="151"/>
      <c r="N13" s="150"/>
      <c r="O13" s="150"/>
      <c r="P13" s="150"/>
      <c r="Q13" s="150"/>
      <c r="R13" s="150"/>
      <c r="S13" s="150"/>
      <c r="T13" s="150"/>
      <c r="U13" s="150"/>
      <c r="V13" s="151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6" t="e">
        <f t="shared" si="0"/>
        <v>#DIV/0!</v>
      </c>
      <c r="AE13" s="97">
        <f t="shared" si="9"/>
        <v>0</v>
      </c>
      <c r="AF13" s="53" t="str">
        <f t="shared" si="10"/>
        <v/>
      </c>
      <c r="AG13" s="86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2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3" t="str">
        <f t="shared" si="22"/>
        <v/>
      </c>
      <c r="CC13" s="93" t="str">
        <f t="shared" si="23"/>
        <v/>
      </c>
      <c r="CD13" s="93" t="str">
        <f t="shared" si="24"/>
        <v/>
      </c>
      <c r="CE13" s="93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4"/>
      <c r="B14" s="141"/>
      <c r="C14" s="51"/>
      <c r="D14" s="151"/>
      <c r="E14" s="151"/>
      <c r="F14" s="151"/>
      <c r="G14" s="151"/>
      <c r="H14" s="150"/>
      <c r="I14" s="151"/>
      <c r="J14" s="151"/>
      <c r="K14" s="151"/>
      <c r="L14" s="151"/>
      <c r="M14" s="151"/>
      <c r="N14" s="151"/>
      <c r="O14" s="150"/>
      <c r="P14" s="150"/>
      <c r="Q14" s="150"/>
      <c r="R14" s="150"/>
      <c r="S14" s="151"/>
      <c r="T14" s="150"/>
      <c r="U14" s="150"/>
      <c r="V14" s="151"/>
      <c r="W14" s="151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6" t="e">
        <f t="shared" si="0"/>
        <v>#DIV/0!</v>
      </c>
      <c r="AE14" s="97">
        <f t="shared" si="9"/>
        <v>0</v>
      </c>
      <c r="AF14" s="53" t="str">
        <f t="shared" si="10"/>
        <v/>
      </c>
      <c r="AG14" s="86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2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3" t="str">
        <f t="shared" si="22"/>
        <v/>
      </c>
      <c r="CC14" s="93" t="str">
        <f t="shared" si="23"/>
        <v/>
      </c>
      <c r="CD14" s="93" t="str">
        <f t="shared" si="24"/>
        <v/>
      </c>
      <c r="CE14" s="93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 t="str">
        <f t="shared" ref="AX15:AZ38" si="28">IF(U15*U$4=0,"",U15/U$4-1)</f>
        <v/>
      </c>
      <c r="AY15" s="87" t="str">
        <f t="shared" si="28"/>
        <v/>
      </c>
      <c r="AZ15" s="87" t="str">
        <f t="shared" si="28"/>
        <v/>
      </c>
      <c r="BA15" s="87"/>
      <c r="BB15" s="87"/>
      <c r="BC15" s="87"/>
      <c r="BD15" s="87"/>
      <c r="BE15" s="87"/>
      <c r="BF15" s="87"/>
      <c r="BG15" s="87"/>
      <c r="BH15" s="88" t="str">
        <f t="shared" ref="BH15:BW30" si="29">IF(D15*D$4=0,"",D15-D$4)</f>
        <v/>
      </c>
      <c r="BI15" s="88" t="str">
        <f t="shared" si="29"/>
        <v/>
      </c>
      <c r="BJ15" s="88" t="str">
        <f t="shared" si="29"/>
        <v/>
      </c>
      <c r="BK15" s="88" t="str">
        <f t="shared" si="29"/>
        <v/>
      </c>
      <c r="BL15" s="88" t="str">
        <f t="shared" si="29"/>
        <v/>
      </c>
      <c r="BM15" s="88" t="str">
        <f t="shared" si="29"/>
        <v/>
      </c>
      <c r="BN15" s="88" t="str">
        <f t="shared" si="29"/>
        <v/>
      </c>
      <c r="BO15" s="88" t="str">
        <f t="shared" si="29"/>
        <v/>
      </c>
      <c r="BP15" s="88" t="str">
        <f t="shared" si="29"/>
        <v/>
      </c>
      <c r="BQ15" s="88" t="str">
        <f t="shared" si="29"/>
        <v/>
      </c>
      <c r="BR15" s="88" t="str">
        <f t="shared" si="29"/>
        <v/>
      </c>
      <c r="BS15" s="88" t="str">
        <f t="shared" si="29"/>
        <v/>
      </c>
      <c r="BT15" s="88" t="str">
        <f t="shared" si="29"/>
        <v/>
      </c>
      <c r="BU15" s="88" t="str">
        <f t="shared" si="29"/>
        <v/>
      </c>
      <c r="BV15" s="88" t="str">
        <f t="shared" si="29"/>
        <v/>
      </c>
      <c r="BW15" s="88" t="str">
        <f t="shared" si="29"/>
        <v/>
      </c>
      <c r="BX15" s="88" t="str">
        <f t="shared" ref="BX15:CA38" si="30">IF(T15*T$4=0,"",T15-T$4)</f>
        <v/>
      </c>
      <c r="BY15" s="88" t="str">
        <f t="shared" si="30"/>
        <v/>
      </c>
      <c r="BZ15" s="88" t="str">
        <f t="shared" si="30"/>
        <v/>
      </c>
      <c r="CA15" s="88" t="str">
        <f t="shared" si="30"/>
        <v/>
      </c>
      <c r="CB15" s="47"/>
      <c r="CC15" s="46"/>
      <c r="CD15" s="46"/>
      <c r="CE15" s="46"/>
      <c r="CF15" s="87"/>
      <c r="CG15" s="87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2" priority="3">
      <formula>ABS(Z5)&gt;=0.05</formula>
    </cfRule>
  </conditionalFormatting>
  <conditionalFormatting sqref="AA5:AA38">
    <cfRule type="expression" dxfId="1" priority="2">
      <formula>OR(ABS($AA5+$AB5)&gt;$AA$3,ABS($AA5-$AB5)&gt;$AA$3)</formula>
    </cfRule>
  </conditionalFormatting>
  <conditionalFormatting sqref="X5:X38">
    <cfRule type="expression" dxfId="0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I13"/>
  <sheetViews>
    <sheetView workbookViewId="0">
      <selection activeCell="D13" sqref="D13"/>
    </sheetView>
  </sheetViews>
  <sheetFormatPr baseColWidth="10" defaultRowHeight="15" x14ac:dyDescent="0.25"/>
  <cols>
    <col min="1" max="2" width="11.42578125" style="98"/>
    <col min="3" max="3" width="31.42578125" style="98" bestFit="1" customWidth="1"/>
    <col min="4" max="8" width="11.42578125" style="98"/>
    <col min="9" max="9" width="16.85546875" style="98" customWidth="1"/>
    <col min="10" max="16384" width="11.42578125" style="98"/>
  </cols>
  <sheetData>
    <row r="3" spans="3:9" ht="45" x14ac:dyDescent="0.6">
      <c r="C3" s="180" t="s">
        <v>23</v>
      </c>
      <c r="D3" s="180"/>
      <c r="E3" s="180"/>
      <c r="F3" s="180"/>
      <c r="G3" s="180"/>
      <c r="H3" s="180"/>
      <c r="I3" s="180"/>
    </row>
    <row r="5" spans="3:9" ht="34.5" x14ac:dyDescent="0.45">
      <c r="C5" s="99" t="s">
        <v>24</v>
      </c>
      <c r="D5" s="99" t="s">
        <v>31</v>
      </c>
    </row>
    <row r="8" spans="3:9" ht="20.25" x14ac:dyDescent="0.3">
      <c r="C8" s="100" t="s">
        <v>25</v>
      </c>
      <c r="D8" s="101" t="s">
        <v>83</v>
      </c>
      <c r="E8" s="102" t="s">
        <v>78</v>
      </c>
      <c r="F8" s="102"/>
      <c r="G8" s="102"/>
      <c r="H8" s="102"/>
      <c r="I8" s="103"/>
    </row>
    <row r="9" spans="3:9" ht="20.25" x14ac:dyDescent="0.3">
      <c r="C9" s="100" t="s">
        <v>26</v>
      </c>
      <c r="D9" s="181" t="s">
        <v>107</v>
      </c>
      <c r="E9" s="182"/>
      <c r="F9" s="182"/>
      <c r="G9" s="182"/>
      <c r="H9" s="182"/>
      <c r="I9" s="183"/>
    </row>
    <row r="10" spans="3:9" ht="20.25" x14ac:dyDescent="0.3">
      <c r="C10" s="100" t="s">
        <v>27</v>
      </c>
      <c r="D10" s="184" t="s">
        <v>77</v>
      </c>
      <c r="E10" s="185"/>
      <c r="F10" s="185"/>
      <c r="G10" s="185"/>
      <c r="H10" s="185"/>
      <c r="I10" s="186"/>
    </row>
    <row r="11" spans="3:9" x14ac:dyDescent="0.25">
      <c r="C11" s="104" t="s">
        <v>28</v>
      </c>
      <c r="D11" s="187"/>
      <c r="E11" s="188"/>
      <c r="F11" s="188"/>
      <c r="G11" s="188"/>
      <c r="H11" s="188"/>
      <c r="I11" s="189"/>
    </row>
    <row r="12" spans="3:9" ht="20.25" x14ac:dyDescent="0.3">
      <c r="C12" s="100" t="s">
        <v>29</v>
      </c>
      <c r="D12" s="181" t="s">
        <v>98</v>
      </c>
      <c r="E12" s="182"/>
      <c r="F12" s="182"/>
      <c r="G12" s="182"/>
      <c r="H12" s="182"/>
      <c r="I12" s="183"/>
    </row>
    <row r="13" spans="3:9" ht="20.25" x14ac:dyDescent="0.3">
      <c r="C13" s="100" t="s">
        <v>30</v>
      </c>
      <c r="D13" s="101" t="s">
        <v>88</v>
      </c>
      <c r="E13" s="102"/>
      <c r="F13" s="102"/>
      <c r="G13" s="102"/>
      <c r="H13" s="102"/>
      <c r="I13" s="103"/>
    </row>
  </sheetData>
  <mergeCells count="4">
    <mergeCell ref="C3:I3"/>
    <mergeCell ref="D9:I9"/>
    <mergeCell ref="D10:I11"/>
    <mergeCell ref="D12:I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workbookViewId="0">
      <selection activeCell="A2" sqref="A2"/>
    </sheetView>
  </sheetViews>
  <sheetFormatPr baseColWidth="10" defaultRowHeight="12.75" x14ac:dyDescent="0.2"/>
  <cols>
    <col min="1" max="1" width="76.85546875" style="106" customWidth="1"/>
    <col min="2" max="2" width="20.28515625" style="106" customWidth="1"/>
    <col min="3" max="3" width="13" style="106" customWidth="1"/>
    <col min="4" max="4" width="13.28515625" style="106" customWidth="1"/>
    <col min="5" max="5" width="13.42578125" style="106" customWidth="1"/>
    <col min="6" max="6" width="13.5703125" style="106" customWidth="1"/>
    <col min="7" max="7" width="26.5703125" style="106" customWidth="1"/>
    <col min="8" max="16384" width="11.42578125" style="106"/>
  </cols>
  <sheetData>
    <row r="1" spans="1:7" ht="20.25" x14ac:dyDescent="0.3">
      <c r="A1" s="105" t="s">
        <v>32</v>
      </c>
      <c r="B1" s="105"/>
      <c r="C1" s="105"/>
      <c r="D1" s="105"/>
      <c r="E1" s="105"/>
      <c r="F1" s="105"/>
      <c r="G1" s="105"/>
    </row>
    <row r="2" spans="1:7" ht="20.25" x14ac:dyDescent="0.3">
      <c r="A2" s="147" t="s">
        <v>113</v>
      </c>
      <c r="B2" s="105"/>
      <c r="C2" s="105"/>
      <c r="D2" s="105"/>
      <c r="E2" s="105"/>
      <c r="F2" s="105"/>
      <c r="G2" s="105"/>
    </row>
    <row r="3" spans="1:7" ht="20.25" x14ac:dyDescent="0.3">
      <c r="A3" s="105" t="s">
        <v>33</v>
      </c>
      <c r="B3" s="107"/>
      <c r="C3" s="105"/>
      <c r="D3" s="105"/>
      <c r="E3" s="105"/>
      <c r="F3" s="105"/>
      <c r="G3" s="105"/>
    </row>
    <row r="4" spans="1:7" ht="15" x14ac:dyDescent="0.2">
      <c r="A4" s="108" t="s">
        <v>34</v>
      </c>
      <c r="B4" s="108"/>
      <c r="C4" s="108"/>
      <c r="D4" s="108"/>
      <c r="E4" s="108"/>
      <c r="F4" s="108"/>
      <c r="G4" s="108"/>
    </row>
    <row r="5" spans="1:7" ht="15" x14ac:dyDescent="0.2">
      <c r="A5" s="109" t="s">
        <v>72</v>
      </c>
      <c r="B5" s="110"/>
      <c r="C5" s="110"/>
      <c r="D5" s="110"/>
      <c r="E5" s="110"/>
      <c r="F5" s="110"/>
      <c r="G5" s="110"/>
    </row>
    <row r="6" spans="1:7" ht="15" x14ac:dyDescent="0.2">
      <c r="A6" s="108"/>
      <c r="B6" s="110"/>
      <c r="C6" s="110"/>
      <c r="D6" s="108"/>
      <c r="E6" s="108"/>
      <c r="F6" s="108"/>
      <c r="G6" s="108"/>
    </row>
    <row r="7" spans="1:7" ht="15" x14ac:dyDescent="0.2">
      <c r="A7" s="108" t="s">
        <v>35</v>
      </c>
      <c r="B7" s="110"/>
      <c r="C7" s="110"/>
      <c r="D7" s="110"/>
      <c r="E7" s="110"/>
      <c r="F7" s="110"/>
      <c r="G7" s="110"/>
    </row>
    <row r="8" spans="1:7" ht="15" x14ac:dyDescent="0.2">
      <c r="A8" s="109" t="s">
        <v>73</v>
      </c>
      <c r="B8" s="110"/>
      <c r="C8" s="110"/>
      <c r="D8" s="110"/>
      <c r="E8" s="110"/>
      <c r="F8" s="110"/>
      <c r="G8" s="110"/>
    </row>
    <row r="9" spans="1:7" ht="15" x14ac:dyDescent="0.2">
      <c r="A9" s="108"/>
      <c r="B9" s="110"/>
      <c r="C9" s="110"/>
      <c r="D9" s="110"/>
      <c r="E9" s="108"/>
      <c r="F9" s="108"/>
      <c r="G9" s="108"/>
    </row>
    <row r="10" spans="1:7" ht="15" x14ac:dyDescent="0.2">
      <c r="A10" s="108" t="s">
        <v>36</v>
      </c>
      <c r="B10" s="110"/>
      <c r="C10" s="110"/>
      <c r="D10" s="110"/>
      <c r="E10" s="110"/>
      <c r="F10" s="110"/>
      <c r="G10" s="110"/>
    </row>
    <row r="11" spans="1:7" ht="15" x14ac:dyDescent="0.2">
      <c r="A11" s="109" t="s">
        <v>99</v>
      </c>
      <c r="B11" s="110"/>
      <c r="C11" s="110"/>
      <c r="D11" s="110"/>
      <c r="E11" s="110"/>
      <c r="F11" s="110"/>
      <c r="G11" s="110"/>
    </row>
    <row r="12" spans="1:7" ht="15" x14ac:dyDescent="0.2">
      <c r="A12" s="108"/>
      <c r="B12" s="108"/>
      <c r="C12" s="108"/>
      <c r="D12" s="108"/>
      <c r="E12" s="108"/>
      <c r="F12" s="108"/>
      <c r="G12" s="108"/>
    </row>
    <row r="13" spans="1:7" ht="15" x14ac:dyDescent="0.2">
      <c r="A13" s="108" t="s">
        <v>37</v>
      </c>
      <c r="B13" s="108"/>
      <c r="C13" s="108"/>
      <c r="D13" s="108"/>
      <c r="E13" s="108"/>
      <c r="F13" s="108"/>
      <c r="G13" s="108"/>
    </row>
    <row r="14" spans="1:7" ht="15" x14ac:dyDescent="0.2">
      <c r="A14" s="111" t="s">
        <v>86</v>
      </c>
      <c r="B14" s="112" t="s">
        <v>38</v>
      </c>
      <c r="C14" s="112"/>
      <c r="D14" s="112"/>
      <c r="E14" s="108"/>
      <c r="F14" s="108"/>
      <c r="G14" s="108"/>
    </row>
    <row r="15" spans="1:7" ht="15" x14ac:dyDescent="0.2">
      <c r="A15" s="111"/>
      <c r="B15" s="112" t="s">
        <v>39</v>
      </c>
      <c r="C15" s="113"/>
      <c r="D15" s="114"/>
      <c r="E15" s="108"/>
      <c r="F15" s="108"/>
      <c r="G15" s="110"/>
    </row>
    <row r="16" spans="1:7" ht="15" x14ac:dyDescent="0.2">
      <c r="A16" s="111"/>
      <c r="B16" s="115" t="s">
        <v>40</v>
      </c>
      <c r="C16" s="116"/>
      <c r="D16" s="117"/>
      <c r="E16" s="108"/>
      <c r="F16" s="108"/>
      <c r="G16" s="108"/>
    </row>
    <row r="17" spans="1:7" ht="15" x14ac:dyDescent="0.2">
      <c r="A17" s="108"/>
      <c r="B17" s="108"/>
      <c r="C17" s="108"/>
      <c r="D17" s="108"/>
      <c r="E17" s="108"/>
      <c r="F17" s="108"/>
      <c r="G17" s="108"/>
    </row>
    <row r="18" spans="1:7" ht="15" x14ac:dyDescent="0.2">
      <c r="A18" s="108" t="s">
        <v>41</v>
      </c>
      <c r="B18" s="108"/>
      <c r="C18" s="108"/>
      <c r="D18" s="108"/>
      <c r="E18" s="108"/>
      <c r="F18" s="108"/>
      <c r="G18" s="108"/>
    </row>
    <row r="19" spans="1:7" ht="15" x14ac:dyDescent="0.2">
      <c r="A19" s="111"/>
      <c r="B19" s="112" t="s">
        <v>42</v>
      </c>
      <c r="C19" s="108"/>
      <c r="D19" s="108"/>
      <c r="E19" s="108"/>
      <c r="F19" s="108"/>
      <c r="G19" s="108"/>
    </row>
    <row r="20" spans="1:7" ht="18" x14ac:dyDescent="0.25">
      <c r="A20" s="160"/>
      <c r="B20" s="112" t="s">
        <v>43</v>
      </c>
      <c r="C20" s="108"/>
      <c r="D20" s="108"/>
      <c r="E20" s="108"/>
      <c r="F20" s="108"/>
      <c r="G20" s="108"/>
    </row>
    <row r="21" spans="1:7" ht="15" x14ac:dyDescent="0.2">
      <c r="A21" s="111" t="s">
        <v>86</v>
      </c>
      <c r="B21" s="112" t="s">
        <v>44</v>
      </c>
      <c r="C21" s="108"/>
      <c r="D21" s="108"/>
      <c r="E21" s="108"/>
      <c r="F21" s="108"/>
      <c r="G21" s="108"/>
    </row>
    <row r="22" spans="1:7" ht="15" x14ac:dyDescent="0.2">
      <c r="A22" s="111" t="s">
        <v>86</v>
      </c>
      <c r="B22" s="112" t="s">
        <v>45</v>
      </c>
      <c r="C22" s="108"/>
      <c r="D22" s="108"/>
      <c r="E22" s="108"/>
      <c r="F22" s="108"/>
      <c r="G22" s="108"/>
    </row>
    <row r="23" spans="1:7" ht="15" x14ac:dyDescent="0.2">
      <c r="A23" s="108"/>
      <c r="B23" s="108"/>
      <c r="C23" s="108"/>
      <c r="D23" s="108"/>
      <c r="E23" s="108"/>
      <c r="F23" s="108"/>
      <c r="G23" s="108"/>
    </row>
    <row r="24" spans="1:7" ht="15" x14ac:dyDescent="0.2">
      <c r="A24" s="108" t="s">
        <v>46</v>
      </c>
      <c r="B24" s="108"/>
      <c r="C24" s="108"/>
      <c r="D24" s="108"/>
      <c r="E24" s="108"/>
      <c r="F24" s="108"/>
      <c r="G24" s="108"/>
    </row>
    <row r="25" spans="1:7" ht="15.75" x14ac:dyDescent="0.25">
      <c r="A25" s="118" t="s">
        <v>47</v>
      </c>
      <c r="B25" s="112" t="s">
        <v>48</v>
      </c>
      <c r="C25" s="112" t="s">
        <v>49</v>
      </c>
      <c r="D25" s="112" t="s">
        <v>50</v>
      </c>
      <c r="E25" s="112" t="s">
        <v>51</v>
      </c>
      <c r="F25" s="112" t="s">
        <v>52</v>
      </c>
      <c r="G25" s="112" t="s">
        <v>53</v>
      </c>
    </row>
    <row r="26" spans="1:7" ht="15" x14ac:dyDescent="0.2">
      <c r="A26" s="112"/>
      <c r="B26" s="161" t="s">
        <v>109</v>
      </c>
      <c r="C26" s="109"/>
      <c r="D26" s="109"/>
      <c r="E26" s="109"/>
      <c r="F26" s="109"/>
      <c r="G26" s="109"/>
    </row>
    <row r="27" spans="1:7" ht="15" x14ac:dyDescent="0.2">
      <c r="A27" s="112" t="s">
        <v>54</v>
      </c>
      <c r="B27" s="111" t="s">
        <v>87</v>
      </c>
      <c r="C27" s="109"/>
      <c r="D27" s="109"/>
      <c r="E27" s="109"/>
      <c r="F27" s="109"/>
      <c r="G27" s="109"/>
    </row>
    <row r="28" spans="1:7" ht="15" x14ac:dyDescent="0.2">
      <c r="A28" s="112" t="s">
        <v>55</v>
      </c>
      <c r="B28" s="111" t="s">
        <v>108</v>
      </c>
      <c r="C28" s="109"/>
      <c r="D28" s="109"/>
      <c r="E28" s="109"/>
      <c r="F28" s="109"/>
      <c r="G28" s="109"/>
    </row>
    <row r="29" spans="1:7" ht="15" x14ac:dyDescent="0.2">
      <c r="A29" s="112" t="s">
        <v>56</v>
      </c>
      <c r="B29" s="111" t="s">
        <v>108</v>
      </c>
      <c r="C29" s="109"/>
      <c r="D29" s="109"/>
      <c r="E29" s="109"/>
      <c r="F29" s="109"/>
      <c r="G29" s="109"/>
    </row>
    <row r="30" spans="1:7" ht="15.75" x14ac:dyDescent="0.25">
      <c r="A30" s="112" t="s">
        <v>57</v>
      </c>
      <c r="B30" s="111" t="s">
        <v>74</v>
      </c>
      <c r="C30" s="109"/>
      <c r="D30" s="109"/>
      <c r="E30" s="109"/>
      <c r="F30" s="109"/>
      <c r="G30" s="109"/>
    </row>
    <row r="31" spans="1:7" ht="15.75" thickBot="1" x14ac:dyDescent="0.25">
      <c r="A31" s="119" t="s">
        <v>81</v>
      </c>
      <c r="B31" s="142" t="s">
        <v>82</v>
      </c>
      <c r="C31" s="120"/>
      <c r="D31" s="120"/>
      <c r="E31" s="120"/>
      <c r="F31" s="120"/>
      <c r="G31" s="120"/>
    </row>
    <row r="32" spans="1:7" ht="15" x14ac:dyDescent="0.2">
      <c r="A32" s="121" t="s">
        <v>58</v>
      </c>
      <c r="B32" s="143"/>
      <c r="C32" s="122"/>
      <c r="D32" s="122"/>
      <c r="E32" s="122"/>
      <c r="F32" s="122"/>
      <c r="G32" s="123"/>
    </row>
    <row r="33" spans="1:7" ht="15" x14ac:dyDescent="0.2">
      <c r="A33" s="124" t="s">
        <v>59</v>
      </c>
      <c r="B33" s="111">
        <v>3500</v>
      </c>
      <c r="C33" s="109"/>
      <c r="D33" s="109"/>
      <c r="E33" s="109"/>
      <c r="F33" s="109"/>
      <c r="G33" s="125"/>
    </row>
    <row r="34" spans="1:7" ht="15.75" x14ac:dyDescent="0.25">
      <c r="A34" s="124" t="s">
        <v>60</v>
      </c>
      <c r="B34" s="111" t="s">
        <v>76</v>
      </c>
      <c r="C34" s="109"/>
      <c r="D34" s="109"/>
      <c r="E34" s="109"/>
      <c r="F34" s="109"/>
      <c r="G34" s="125"/>
    </row>
    <row r="35" spans="1:7" ht="15.75" thickBot="1" x14ac:dyDescent="0.25">
      <c r="A35" s="126" t="s">
        <v>61</v>
      </c>
      <c r="B35" s="144" t="s">
        <v>75</v>
      </c>
      <c r="C35" s="127"/>
      <c r="D35" s="127"/>
      <c r="E35" s="127"/>
      <c r="F35" s="127"/>
      <c r="G35" s="128"/>
    </row>
    <row r="36" spans="1:7" ht="15" x14ac:dyDescent="0.2">
      <c r="A36" s="129" t="s">
        <v>62</v>
      </c>
      <c r="B36" s="145"/>
      <c r="C36" s="129"/>
      <c r="D36" s="129"/>
      <c r="E36" s="129"/>
      <c r="F36" s="129"/>
      <c r="G36" s="129"/>
    </row>
    <row r="37" spans="1:7" ht="18" x14ac:dyDescent="0.2">
      <c r="A37" s="112" t="s">
        <v>63</v>
      </c>
      <c r="B37" s="111"/>
      <c r="C37" s="109"/>
      <c r="D37" s="109"/>
      <c r="E37" s="109"/>
      <c r="F37" s="109"/>
      <c r="G37" s="109"/>
    </row>
    <row r="38" spans="1:7" ht="15" x14ac:dyDescent="0.2">
      <c r="A38" s="112" t="s">
        <v>64</v>
      </c>
      <c r="B38" s="111"/>
      <c r="C38" s="109"/>
      <c r="D38" s="109"/>
      <c r="E38" s="109"/>
      <c r="F38" s="109"/>
      <c r="G38" s="109"/>
    </row>
    <row r="39" spans="1:7" ht="15" x14ac:dyDescent="0.2">
      <c r="A39" s="112" t="s">
        <v>65</v>
      </c>
      <c r="B39" s="111"/>
      <c r="C39" s="109"/>
      <c r="D39" s="109"/>
      <c r="E39" s="109"/>
      <c r="F39" s="109"/>
      <c r="G39" s="109"/>
    </row>
    <row r="40" spans="1:7" ht="15" x14ac:dyDescent="0.2">
      <c r="A40" s="112" t="s">
        <v>66</v>
      </c>
      <c r="B40" s="146"/>
      <c r="C40" s="109"/>
      <c r="D40" s="109"/>
      <c r="E40" s="109"/>
      <c r="F40" s="109"/>
      <c r="G40" s="109"/>
    </row>
    <row r="41" spans="1:7" ht="15" x14ac:dyDescent="0.2">
      <c r="A41" s="112" t="s">
        <v>67</v>
      </c>
      <c r="B41" s="111"/>
      <c r="C41" s="109"/>
      <c r="D41" s="109"/>
      <c r="E41" s="109"/>
      <c r="F41" s="109"/>
      <c r="G41" s="109"/>
    </row>
    <row r="42" spans="1:7" ht="15" x14ac:dyDescent="0.2">
      <c r="A42" s="108"/>
      <c r="B42" s="108"/>
      <c r="C42" s="108"/>
      <c r="D42" s="108"/>
      <c r="E42" s="108"/>
      <c r="F42" s="108"/>
      <c r="G42" s="108"/>
    </row>
    <row r="43" spans="1:7" ht="15" x14ac:dyDescent="0.2">
      <c r="A43" s="190" t="s">
        <v>68</v>
      </c>
      <c r="B43" s="190"/>
      <c r="C43" s="190"/>
      <c r="D43" s="190"/>
      <c r="E43" s="190"/>
      <c r="F43" s="190"/>
      <c r="G43" s="190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workbookViewId="0">
      <selection activeCell="H20" sqref="H20"/>
    </sheetView>
  </sheetViews>
  <sheetFormatPr baseColWidth="10" defaultRowHeight="15" x14ac:dyDescent="0.25"/>
  <sheetData>
    <row r="1" spans="1:8" x14ac:dyDescent="0.25">
      <c r="A1" s="24">
        <v>8.8000000000000007</v>
      </c>
      <c r="B1" s="25">
        <v>8.84</v>
      </c>
      <c r="C1" s="25">
        <v>8.69</v>
      </c>
      <c r="D1" s="25">
        <v>8.4499999999999993</v>
      </c>
      <c r="E1" s="25">
        <v>7.54</v>
      </c>
      <c r="F1" s="26">
        <v>8.3699999999999992</v>
      </c>
      <c r="G1" s="26">
        <v>6.89</v>
      </c>
      <c r="H1" s="26">
        <v>2.21</v>
      </c>
    </row>
    <row r="2" spans="1:8" x14ac:dyDescent="0.25">
      <c r="A2" s="27">
        <v>6.22</v>
      </c>
      <c r="B2" s="28">
        <v>6.09</v>
      </c>
      <c r="C2" s="28">
        <v>6.21</v>
      </c>
      <c r="D2" s="28">
        <v>6.22</v>
      </c>
      <c r="E2" s="28">
        <v>5.19</v>
      </c>
      <c r="F2" s="29">
        <v>3.11</v>
      </c>
      <c r="G2" s="29">
        <v>1.97</v>
      </c>
      <c r="H2" s="29">
        <v>1.04</v>
      </c>
    </row>
    <row r="3" spans="1:8" x14ac:dyDescent="0.25">
      <c r="A3" s="27">
        <v>4.7699999999999996</v>
      </c>
      <c r="B3" s="28">
        <v>4.74</v>
      </c>
      <c r="C3" s="28">
        <v>4.74</v>
      </c>
      <c r="D3" s="28">
        <v>4.68</v>
      </c>
      <c r="E3" s="28">
        <v>3.75</v>
      </c>
      <c r="F3" s="29">
        <v>3.09</v>
      </c>
      <c r="G3" s="29">
        <v>1.68</v>
      </c>
      <c r="H3" s="29">
        <v>1.19</v>
      </c>
    </row>
    <row r="4" spans="1:8" x14ac:dyDescent="0.25">
      <c r="A4" s="27">
        <v>14.4</v>
      </c>
      <c r="B4" s="28">
        <v>13.34</v>
      </c>
      <c r="C4" s="28">
        <v>13.93</v>
      </c>
      <c r="D4" s="28">
        <v>13.71</v>
      </c>
      <c r="E4" s="28">
        <v>12.48</v>
      </c>
      <c r="F4" s="29">
        <v>6.46</v>
      </c>
      <c r="G4" s="29">
        <v>8.3000000000000007</v>
      </c>
      <c r="H4" s="29">
        <v>3.94</v>
      </c>
    </row>
    <row r="5" spans="1:8" x14ac:dyDescent="0.25">
      <c r="A5" s="27">
        <v>4.2300000000000004</v>
      </c>
      <c r="B5" s="28">
        <v>4.2699999999999996</v>
      </c>
      <c r="C5" s="28">
        <v>4.28</v>
      </c>
      <c r="D5" s="28">
        <v>4.12</v>
      </c>
      <c r="E5" s="28">
        <v>3.13</v>
      </c>
      <c r="F5" s="29">
        <v>2.36</v>
      </c>
      <c r="G5" s="29">
        <v>1.27</v>
      </c>
      <c r="H5" s="29">
        <v>1.18</v>
      </c>
    </row>
    <row r="6" spans="1:8" x14ac:dyDescent="0.25">
      <c r="A6" s="27">
        <v>22.79</v>
      </c>
      <c r="B6" s="28">
        <v>22.73</v>
      </c>
      <c r="C6" s="28">
        <v>21.95</v>
      </c>
      <c r="D6" s="28">
        <v>20.69</v>
      </c>
      <c r="E6" s="28">
        <v>17.66</v>
      </c>
      <c r="F6" s="29">
        <v>9.31</v>
      </c>
      <c r="G6" s="29">
        <v>6.84</v>
      </c>
      <c r="H6" s="29">
        <v>2.69</v>
      </c>
    </row>
    <row r="7" spans="1:8" x14ac:dyDescent="0.25">
      <c r="A7" s="27">
        <v>5.59</v>
      </c>
      <c r="B7" s="28">
        <v>5.57</v>
      </c>
      <c r="C7" s="28">
        <v>5.47</v>
      </c>
      <c r="D7" s="28">
        <v>5.43</v>
      </c>
      <c r="E7" s="28">
        <v>5.51</v>
      </c>
      <c r="F7" s="29">
        <v>3.07</v>
      </c>
      <c r="G7" s="29">
        <v>2.4700000000000002</v>
      </c>
      <c r="H7" s="29">
        <v>1.97</v>
      </c>
    </row>
    <row r="8" spans="1:8" x14ac:dyDescent="0.25">
      <c r="A8" s="27">
        <v>9.3699999999999992</v>
      </c>
      <c r="B8" s="28">
        <v>9.3000000000000007</v>
      </c>
      <c r="C8" s="28">
        <v>9.24</v>
      </c>
      <c r="D8" s="28">
        <v>9.26</v>
      </c>
      <c r="E8" s="28">
        <v>8.8800000000000008</v>
      </c>
      <c r="F8" s="29">
        <v>5.49</v>
      </c>
      <c r="G8" s="29">
        <v>8.16</v>
      </c>
      <c r="H8" s="29">
        <v>1.81</v>
      </c>
    </row>
    <row r="9" spans="1:8" x14ac:dyDescent="0.25">
      <c r="A9" s="27">
        <v>39.590000000000003</v>
      </c>
      <c r="B9" s="28">
        <v>39.75</v>
      </c>
      <c r="C9" s="28">
        <v>38.299999999999997</v>
      </c>
      <c r="D9" s="28">
        <v>38.409999999999997</v>
      </c>
      <c r="E9" s="28">
        <v>31.12</v>
      </c>
      <c r="F9" s="29">
        <v>24.17</v>
      </c>
      <c r="G9" s="29">
        <v>22.24</v>
      </c>
      <c r="H9" s="29">
        <v>9.86</v>
      </c>
    </row>
    <row r="10" spans="1:8" x14ac:dyDescent="0.25">
      <c r="A10" s="27">
        <v>3.73</v>
      </c>
      <c r="B10" s="28">
        <v>3.82</v>
      </c>
      <c r="C10" s="28">
        <v>3.74</v>
      </c>
      <c r="D10" s="28">
        <v>3.64</v>
      </c>
      <c r="E10" s="28">
        <v>2.77</v>
      </c>
      <c r="F10" s="29">
        <v>1.63</v>
      </c>
      <c r="G10" s="29">
        <v>0.86099999999999999</v>
      </c>
      <c r="H10" s="29">
        <v>0.72599999999999998</v>
      </c>
    </row>
    <row r="11" spans="1:8" x14ac:dyDescent="0.25">
      <c r="A11" s="27">
        <v>11</v>
      </c>
      <c r="B11" s="28">
        <v>11.4</v>
      </c>
      <c r="C11" s="28">
        <v>11</v>
      </c>
      <c r="D11" s="28">
        <v>9.3000000000000007</v>
      </c>
      <c r="E11" s="28">
        <v>9.5</v>
      </c>
      <c r="F11" s="29">
        <v>6.3692900000000003</v>
      </c>
      <c r="G11" s="29">
        <v>6.0654199999999996</v>
      </c>
      <c r="H11" s="29">
        <v>2.3769</v>
      </c>
    </row>
    <row r="12" spans="1:8" x14ac:dyDescent="0.25">
      <c r="A12" s="27">
        <v>13</v>
      </c>
      <c r="B12" s="28">
        <v>12.6</v>
      </c>
      <c r="C12" s="28">
        <v>12</v>
      </c>
      <c r="D12" s="28">
        <v>12.1</v>
      </c>
      <c r="E12" s="28">
        <v>11.7</v>
      </c>
      <c r="F12" s="29">
        <v>6.71279</v>
      </c>
      <c r="G12" s="29">
        <v>7.5088400000000002</v>
      </c>
      <c r="H12" s="29">
        <v>2.9133</v>
      </c>
    </row>
    <row r="13" spans="1:8" x14ac:dyDescent="0.25">
      <c r="A13" s="27">
        <v>15</v>
      </c>
      <c r="B13" s="28">
        <v>12.6</v>
      </c>
      <c r="C13" s="28">
        <v>12.2</v>
      </c>
      <c r="D13" s="28">
        <v>12</v>
      </c>
      <c r="E13" s="28">
        <v>11.2</v>
      </c>
      <c r="F13" s="29">
        <v>7.7349399999999999</v>
      </c>
      <c r="G13" s="29">
        <v>8.1854399999999998</v>
      </c>
      <c r="H13" s="29">
        <v>3.2656200000000002</v>
      </c>
    </row>
    <row r="14" spans="1:8" x14ac:dyDescent="0.25">
      <c r="A14" s="27">
        <v>17</v>
      </c>
      <c r="B14" s="28">
        <v>17</v>
      </c>
      <c r="C14" s="28">
        <v>16.5</v>
      </c>
      <c r="D14" s="28">
        <v>15</v>
      </c>
      <c r="E14" s="28">
        <v>14.9</v>
      </c>
      <c r="F14" s="29">
        <v>9.9436400000000003</v>
      </c>
      <c r="G14" s="29">
        <v>7.40679</v>
      </c>
      <c r="H14" s="29">
        <v>4.1826800000000004</v>
      </c>
    </row>
    <row r="15" spans="1:8" x14ac:dyDescent="0.25">
      <c r="A15" s="27">
        <v>19</v>
      </c>
      <c r="B15" s="28">
        <v>18.3</v>
      </c>
      <c r="C15" s="28">
        <v>17</v>
      </c>
      <c r="D15" s="28">
        <v>16</v>
      </c>
      <c r="E15" s="28">
        <v>15.3</v>
      </c>
      <c r="F15" s="29">
        <v>9.3044200000000004</v>
      </c>
      <c r="G15" s="29">
        <v>9.5603700000000007</v>
      </c>
      <c r="H15" s="29">
        <v>4.0472999999999999</v>
      </c>
    </row>
    <row r="16" spans="1:8" x14ac:dyDescent="0.25">
      <c r="A16" s="27">
        <v>21</v>
      </c>
      <c r="B16" s="28">
        <v>20.2</v>
      </c>
      <c r="C16" s="28">
        <v>18.5</v>
      </c>
      <c r="D16" s="28">
        <v>18</v>
      </c>
      <c r="E16" s="28">
        <v>17.600000000000001</v>
      </c>
      <c r="F16" s="29">
        <v>12.467499999999999</v>
      </c>
      <c r="G16" s="29">
        <v>10.8973</v>
      </c>
      <c r="H16" s="29">
        <v>4.2975700000000003</v>
      </c>
    </row>
    <row r="17" spans="1:8" x14ac:dyDescent="0.25">
      <c r="A17" s="27">
        <v>23</v>
      </c>
      <c r="B17" s="28">
        <v>22</v>
      </c>
      <c r="C17" s="28">
        <v>22.2</v>
      </c>
      <c r="D17" s="28">
        <v>20.100000000000001</v>
      </c>
      <c r="E17" s="28">
        <v>19.3</v>
      </c>
      <c r="F17" s="29">
        <v>12.5106</v>
      </c>
      <c r="G17" s="29">
        <v>12.4727</v>
      </c>
      <c r="H17" s="29">
        <v>5.3687399999999998</v>
      </c>
    </row>
    <row r="18" spans="1:8" x14ac:dyDescent="0.25">
      <c r="A18" s="27">
        <v>25</v>
      </c>
      <c r="B18" s="28">
        <v>25.1</v>
      </c>
      <c r="C18" s="28">
        <v>24.9</v>
      </c>
      <c r="D18" s="28">
        <v>24</v>
      </c>
      <c r="E18" s="28">
        <v>19.600000000000001</v>
      </c>
      <c r="F18" s="29">
        <v>14.498100000000001</v>
      </c>
      <c r="G18" s="29">
        <v>12.769</v>
      </c>
      <c r="H18" s="29">
        <v>5.6497299999999999</v>
      </c>
    </row>
    <row r="19" spans="1:8" x14ac:dyDescent="0.25">
      <c r="A19" s="27">
        <v>27</v>
      </c>
      <c r="B19" s="28">
        <v>26</v>
      </c>
      <c r="C19" s="28">
        <v>25.8</v>
      </c>
      <c r="D19" s="28">
        <v>25.2</v>
      </c>
      <c r="E19" s="28">
        <v>22</v>
      </c>
      <c r="F19" s="29">
        <v>15.746</v>
      </c>
      <c r="G19" s="29">
        <v>14.110300000000001</v>
      </c>
      <c r="H19" s="29">
        <v>5.9363700000000001</v>
      </c>
    </row>
    <row r="20" spans="1:8" x14ac:dyDescent="0.25">
      <c r="A20" s="27">
        <v>29.4</v>
      </c>
      <c r="B20" s="28">
        <v>29</v>
      </c>
      <c r="C20" s="28">
        <v>28.5</v>
      </c>
      <c r="D20" s="28">
        <v>28</v>
      </c>
      <c r="E20" s="28">
        <v>21.8</v>
      </c>
      <c r="F20" s="29">
        <v>16.367999999999999</v>
      </c>
      <c r="G20" s="29">
        <v>14.6488</v>
      </c>
      <c r="H20" s="29">
        <v>6.49329</v>
      </c>
    </row>
    <row r="23" spans="1:8" x14ac:dyDescent="0.25">
      <c r="A23" t="s">
        <v>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SHBG</vt:lpstr>
      <vt:lpstr>Prolaktin</vt:lpstr>
      <vt:lpstr>Østradiol</vt:lpstr>
      <vt:lpstr>Progesteron</vt:lpstr>
      <vt:lpstr>LH</vt:lpstr>
      <vt:lpstr>FSH</vt:lpstr>
      <vt:lpstr>Forside  </vt:lpstr>
      <vt:lpstr>Beskrivelse av betingelser </vt:lpstr>
      <vt:lpstr>Bakgrunnsdata</vt:lpstr>
      <vt:lpstr>Konklusjon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</dc:creator>
  <cp:lastModifiedBy>Anne Elisabeth Solsvik</cp:lastModifiedBy>
  <dcterms:created xsi:type="dcterms:W3CDTF">2014-08-04T07:23:45Z</dcterms:created>
  <dcterms:modified xsi:type="dcterms:W3CDTF">2022-11-28T13:29:54Z</dcterms:modified>
</cp:coreProperties>
</file>