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5F2566BF-8FF1-4A82-B02F-AD201F1930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C117" i="1" s="1"/>
  <c r="D115" i="1"/>
  <c r="D121" i="1" s="1"/>
  <c r="J115" i="1"/>
  <c r="J119" i="1" s="1"/>
  <c r="B115" i="1"/>
  <c r="B114" i="1" s="1"/>
  <c r="E115" i="1"/>
  <c r="E120" i="1" s="1"/>
  <c r="F115" i="1"/>
  <c r="F118" i="1" s="1"/>
  <c r="I115" i="1"/>
  <c r="I120" i="1" s="1"/>
  <c r="G115" i="1"/>
  <c r="G121" i="1" s="1"/>
  <c r="H115" i="1"/>
  <c r="H116" i="1" s="1"/>
  <c r="H117" i="1" s="1"/>
  <c r="H119" i="1" s="1"/>
  <c r="I116" i="1" l="1"/>
  <c r="E118" i="1"/>
  <c r="E119" i="1" s="1"/>
  <c r="I121" i="1"/>
  <c r="B120" i="1"/>
  <c r="E114" i="1"/>
  <c r="C120" i="1"/>
  <c r="B118" i="1"/>
  <c r="E121" i="1"/>
  <c r="B121" i="1"/>
  <c r="C121" i="1"/>
  <c r="F121" i="1"/>
  <c r="C114" i="1"/>
  <c r="B116" i="1"/>
  <c r="B117" i="1" s="1"/>
  <c r="E116" i="1"/>
  <c r="E117" i="1" s="1"/>
  <c r="F120" i="1"/>
  <c r="F116" i="1"/>
  <c r="F117" i="1" s="1"/>
  <c r="F119" i="1" s="1"/>
  <c r="J114" i="1"/>
  <c r="J118" i="1"/>
  <c r="F114" i="1"/>
  <c r="C118" i="1"/>
  <c r="C119" i="1" s="1"/>
  <c r="J116" i="1"/>
  <c r="J121" i="1"/>
  <c r="D118" i="1"/>
  <c r="J117" i="1"/>
  <c r="D114" i="1"/>
  <c r="J120" i="1"/>
  <c r="D120" i="1"/>
  <c r="D116" i="1"/>
  <c r="D117" i="1" s="1"/>
  <c r="I114" i="1"/>
  <c r="I117" i="1"/>
  <c r="H118" i="1"/>
  <c r="G118" i="1"/>
  <c r="G114" i="1"/>
  <c r="H114" i="1"/>
  <c r="G116" i="1"/>
  <c r="G117" i="1" s="1"/>
  <c r="H121" i="1"/>
  <c r="G120" i="1"/>
  <c r="H120" i="1"/>
  <c r="I118" i="1"/>
  <c r="I119" i="1" s="1"/>
  <c r="G119" i="1" l="1"/>
  <c r="B119" i="1"/>
  <c r="D119" i="1"/>
</calcChain>
</file>

<file path=xl/sharedStrings.xml><?xml version="1.0" encoding="utf-8"?>
<sst xmlns="http://schemas.openxmlformats.org/spreadsheetml/2006/main" count="123" uniqueCount="106">
  <si>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</si>
  <si>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</si>
  <si>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</si>
  <si>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</si>
  <si>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</si>
  <si>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</si>
  <si>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</si>
  <si>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</si>
  <si>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</si>
  <si>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</si>
  <si>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</si>
  <si>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</si>
  <si>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</si>
  <si>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</si>
  <si>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</si>
  <si>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</si>
  <si>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</si>
  <si>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</si>
  <si>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</si>
  <si>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</si>
  <si>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</si>
  <si>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</si>
  <si>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</si>
  <si>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</si>
  <si>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</si>
  <si>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</si>
  <si>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</si>
  <si>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</si>
  <si>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</si>
  <si>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</si>
  <si>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</si>
  <si>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</si>
  <si>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</si>
  <si>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</si>
  <si>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</si>
  <si>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</si>
  <si>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</si>
  <si>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</si>
  <si>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</si>
  <si>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</si>
  <si>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</si>
  <si>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</si>
  <si>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</si>
  <si>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</si>
  <si>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</si>
  <si>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</si>
  <si>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</si>
  <si>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</si>
  <si>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</si>
  <si>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</si>
  <si>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</si>
  <si>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</si>
  <si>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</si>
  <si>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</si>
  <si>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</si>
  <si>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>f.eks. S- CK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</si>
  <si>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</si>
  <si>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</si>
  <si>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</si>
  <si>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</si>
  <si>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</si>
  <si>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</si>
  <si>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</si>
  <si>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</si>
  <si>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</si>
  <si>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</si>
  <si>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</si>
  <si>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</si>
  <si>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</si>
  <si>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</si>
  <si>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</si>
  <si>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</si>
  <si>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</si>
  <si>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</si>
  <si>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</si>
  <si>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</si>
  <si>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</si>
  <si>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</si>
  <si>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</si>
  <si>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</si>
  <si>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</si>
  <si>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</si>
  <si>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HbA1c</t>
  </si>
  <si>
    <t>Sykehuset Innlandet</t>
  </si>
  <si>
    <t>24.04.2023-29.04.2023</t>
  </si>
  <si>
    <t>K-EdtA</t>
  </si>
  <si>
    <t>Alinity C</t>
  </si>
  <si>
    <t>Enzymatisk metode ( calculated Glycated Hemoglobin og total hemoglobin)</t>
  </si>
  <si>
    <t>AlinityC Hemoglobin A1c Reagent kit</t>
  </si>
  <si>
    <t>Prøvematerialet er oppbevart i romtemperatur</t>
  </si>
  <si>
    <t>Oppbevaring i romtemperatur over tid</t>
  </si>
  <si>
    <t>1 time</t>
  </si>
  <si>
    <t>Vacuette K2EDTA</t>
  </si>
  <si>
    <t xml:space="preserve">Holdbarhet for Hba1C i romtemperatur for denne metoden er satt til 72 timer i sykehuset Innlandet. </t>
  </si>
  <si>
    <t>Tallene viser at holdbarheten kan strekke seg mot 96 timer, men vi setter grensen på 72 timer da siste batch ikke ble analysert etter 96 timer.</t>
  </si>
  <si>
    <t xml:space="preserve">Analyseringen ble gjennomført på to instrumenter avhengig av drift, men med lik kalibrator og reagenslot. </t>
  </si>
  <si>
    <t>Prøvene i siste batch ble ikke analysert etter 96 timer pga bemanningsituasjonen på helg.</t>
  </si>
  <si>
    <t>Dato og signatur: Maianne Larsen, Kvalitetsrådgiver</t>
  </si>
  <si>
    <t>Oppbevart på benk i romtemp</t>
  </si>
  <si>
    <t xml:space="preserve">Utvalget av prøver kunne gjerne vært mere spredt innenfor måleområdet, men med et tilfeldig utvalg på medisinsk avdeling er det vanskelig å plukke prøver av denne art. </t>
  </si>
  <si>
    <t>Marianne Larsen Marianne.Larsen@sykehuset-innlandet.no ( Eventuelt gmlharley@hotmail.com)</t>
  </si>
  <si>
    <t>Ikke relevant</t>
  </si>
  <si>
    <t>Romtemp</t>
  </si>
  <si>
    <t>Ikke altuelt</t>
  </si>
  <si>
    <t>Ikke aktuelt</t>
  </si>
  <si>
    <t>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</si>
</sst>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8" fillId="0" borderId="20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2" fontId="10" fillId="0" borderId="23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4" fillId="4" borderId="0" xfId="0" applyFont="1" applyFill="1"/>
    <xf numFmtId="0" fontId="15" fillId="5" borderId="23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16" fillId="5" borderId="23" xfId="0" applyFont="1" applyFill="1" applyBorder="1"/>
    <xf numFmtId="0" fontId="17" fillId="4" borderId="0" xfId="0" applyFont="1" applyFill="1"/>
    <xf numFmtId="0" fontId="18" fillId="4" borderId="0" xfId="0" applyFont="1" applyFill="1"/>
    <xf numFmtId="0" fontId="17" fillId="5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5" borderId="23" xfId="0" applyFont="1" applyFill="1" applyBorder="1"/>
    <xf numFmtId="0" fontId="20" fillId="5" borderId="23" xfId="0" applyFont="1" applyFill="1" applyBorder="1" applyAlignment="1">
      <alignment horizontal="center"/>
    </xf>
    <xf numFmtId="0" fontId="20" fillId="6" borderId="23" xfId="0" applyFont="1" applyFill="1" applyBorder="1"/>
    <xf numFmtId="0" fontId="20" fillId="6" borderId="24" xfId="0" applyFont="1" applyFill="1" applyBorder="1"/>
    <xf numFmtId="0" fontId="20" fillId="6" borderId="26" xfId="0" applyFont="1" applyFill="1" applyBorder="1"/>
    <xf numFmtId="0" fontId="20" fillId="6" borderId="25" xfId="0" applyFont="1" applyFill="1" applyBorder="1"/>
    <xf numFmtId="0" fontId="21" fillId="6" borderId="23" xfId="0" applyFont="1" applyFill="1" applyBorder="1"/>
    <xf numFmtId="0" fontId="20" fillId="6" borderId="28" xfId="0" applyFont="1" applyFill="1" applyBorder="1"/>
    <xf numFmtId="0" fontId="20" fillId="5" borderId="28" xfId="0" applyFont="1" applyFill="1" applyBorder="1"/>
    <xf numFmtId="0" fontId="20" fillId="6" borderId="29" xfId="0" applyFont="1" applyFill="1" applyBorder="1"/>
    <xf numFmtId="0" fontId="20" fillId="6" borderId="30" xfId="0" applyFont="1" applyFill="1" applyBorder="1"/>
    <xf numFmtId="0" fontId="20" fillId="6" borderId="31" xfId="0" applyFont="1" applyFill="1" applyBorder="1"/>
    <xf numFmtId="0" fontId="20" fillId="6" borderId="22" xfId="0" applyFont="1" applyFill="1" applyBorder="1"/>
    <xf numFmtId="0" fontId="20" fillId="5" borderId="32" xfId="0" applyFont="1" applyFill="1" applyBorder="1"/>
    <xf numFmtId="0" fontId="20" fillId="6" borderId="33" xfId="0" applyFont="1" applyFill="1" applyBorder="1"/>
    <xf numFmtId="0" fontId="20" fillId="5" borderId="34" xfId="0" applyFont="1" applyFill="1" applyBorder="1"/>
    <xf numFmtId="0" fontId="20" fillId="5" borderId="35" xfId="0" applyFont="1" applyFill="1" applyBorder="1"/>
    <xf numFmtId="0" fontId="20" fillId="6" borderId="36" xfId="0" applyFont="1" applyFill="1" applyBorder="1"/>
    <xf numFmtId="0" fontId="14" fillId="5" borderId="42" xfId="0" applyFont="1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0" xfId="0" applyFill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22" fillId="4" borderId="0" xfId="0" applyFont="1" applyFill="1"/>
    <xf numFmtId="0" fontId="22" fillId="5" borderId="42" xfId="0" applyFont="1" applyFill="1" applyBorder="1"/>
    <xf numFmtId="164" fontId="4" fillId="0" borderId="50" xfId="0" applyNumberFormat="1" applyFont="1" applyBorder="1" applyAlignment="1" applyProtection="1">
      <alignment horizontal="right"/>
      <protection locked="0"/>
    </xf>
    <xf numFmtId="164" fontId="4" fillId="0" borderId="51" xfId="0" applyNumberFormat="1" applyFont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52" xfId="0" applyBorder="1" applyProtection="1">
      <protection locked="0"/>
    </xf>
    <xf numFmtId="164" fontId="9" fillId="0" borderId="54" xfId="0" applyNumberFormat="1" applyFont="1" applyBorder="1" applyAlignment="1" applyProtection="1">
      <alignment horizontal="right"/>
      <protection locked="0"/>
    </xf>
    <xf numFmtId="164" fontId="9" fillId="0" borderId="55" xfId="0" applyNumberFormat="1" applyFont="1" applyBorder="1" applyAlignment="1" applyProtection="1">
      <alignment horizontal="right"/>
      <protection locked="0"/>
    </xf>
    <xf numFmtId="0" fontId="0" fillId="0" borderId="56" xfId="0" applyBorder="1" applyProtection="1">
      <protection locked="0"/>
    </xf>
    <xf numFmtId="0" fontId="0" fillId="0" borderId="51" xfId="0" applyBorder="1" applyProtection="1"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0" fontId="23" fillId="4" borderId="0" xfId="0" applyFont="1" applyFill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5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36.68</c:v>
                </c:pt>
                <c:pt idx="1">
                  <c:v>36.44</c:v>
                </c:pt>
                <c:pt idx="2">
                  <c:v>36.35</c:v>
                </c:pt>
                <c:pt idx="3">
                  <c:v>36.46</c:v>
                </c:pt>
                <c:pt idx="4">
                  <c:v>36.9</c:v>
                </c:pt>
                <c:pt idx="5">
                  <c:v>36.83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30.51</c:v>
                </c:pt>
                <c:pt idx="1">
                  <c:v>30.4</c:v>
                </c:pt>
                <c:pt idx="2">
                  <c:v>30.29</c:v>
                </c:pt>
                <c:pt idx="3">
                  <c:v>30.23</c:v>
                </c:pt>
                <c:pt idx="4">
                  <c:v>30.37</c:v>
                </c:pt>
                <c:pt idx="5">
                  <c:v>30.35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40.94</c:v>
                </c:pt>
                <c:pt idx="1">
                  <c:v>40.74</c:v>
                </c:pt>
                <c:pt idx="2">
                  <c:v>40.43</c:v>
                </c:pt>
                <c:pt idx="3">
                  <c:v>41.01</c:v>
                </c:pt>
                <c:pt idx="4">
                  <c:v>41.61</c:v>
                </c:pt>
                <c:pt idx="5">
                  <c:v>41.21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32.78</c:v>
                </c:pt>
                <c:pt idx="1">
                  <c:v>32.950000000000003</c:v>
                </c:pt>
                <c:pt idx="2">
                  <c:v>32.51</c:v>
                </c:pt>
                <c:pt idx="3">
                  <c:v>32.68</c:v>
                </c:pt>
                <c:pt idx="4">
                  <c:v>32.97</c:v>
                </c:pt>
                <c:pt idx="5">
                  <c:v>33.1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32.31</c:v>
                </c:pt>
                <c:pt idx="1">
                  <c:v>32.369999999999997</c:v>
                </c:pt>
                <c:pt idx="2">
                  <c:v>32.35</c:v>
                </c:pt>
                <c:pt idx="3">
                  <c:v>32.14</c:v>
                </c:pt>
                <c:pt idx="4">
                  <c:v>33.06</c:v>
                </c:pt>
                <c:pt idx="5">
                  <c:v>32.630000000000003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45.35</c:v>
                </c:pt>
                <c:pt idx="1">
                  <c:v>45.25</c:v>
                </c:pt>
                <c:pt idx="2">
                  <c:v>45.34</c:v>
                </c:pt>
                <c:pt idx="3">
                  <c:v>45.05</c:v>
                </c:pt>
                <c:pt idx="4">
                  <c:v>45.62</c:v>
                </c:pt>
                <c:pt idx="5">
                  <c:v>45.53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62.31</c:v>
                </c:pt>
                <c:pt idx="1">
                  <c:v>62.22</c:v>
                </c:pt>
                <c:pt idx="2">
                  <c:v>62.46</c:v>
                </c:pt>
                <c:pt idx="3">
                  <c:v>62.18</c:v>
                </c:pt>
                <c:pt idx="4">
                  <c:v>62.67</c:v>
                </c:pt>
                <c:pt idx="5">
                  <c:v>62.46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38.51</c:v>
                </c:pt>
                <c:pt idx="1">
                  <c:v>38.18</c:v>
                </c:pt>
                <c:pt idx="2">
                  <c:v>37.840000000000003</c:v>
                </c:pt>
                <c:pt idx="3">
                  <c:v>37.86</c:v>
                </c:pt>
                <c:pt idx="4">
                  <c:v>38.32</c:v>
                </c:pt>
                <c:pt idx="5">
                  <c:v>38.39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49.05</c:v>
                </c:pt>
                <c:pt idx="1">
                  <c:v>49.13</c:v>
                </c:pt>
                <c:pt idx="2">
                  <c:v>49.21</c:v>
                </c:pt>
                <c:pt idx="3">
                  <c:v>49.34</c:v>
                </c:pt>
                <c:pt idx="4">
                  <c:v>49.23</c:v>
                </c:pt>
                <c:pt idx="5">
                  <c:v>49.27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37.729999999999997</c:v>
                </c:pt>
                <c:pt idx="1">
                  <c:v>37.659999999999997</c:v>
                </c:pt>
                <c:pt idx="2">
                  <c:v>38.090000000000003</c:v>
                </c:pt>
                <c:pt idx="3">
                  <c:v>38.1</c:v>
                </c:pt>
                <c:pt idx="4">
                  <c:v>38.03</c:v>
                </c:pt>
                <c:pt idx="5">
                  <c:v>37.94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38.18</c:v>
                </c:pt>
                <c:pt idx="1">
                  <c:v>38.340000000000003</c:v>
                </c:pt>
                <c:pt idx="2">
                  <c:v>38.54</c:v>
                </c:pt>
                <c:pt idx="3">
                  <c:v>38.31</c:v>
                </c:pt>
                <c:pt idx="4">
                  <c:v>38.72</c:v>
                </c:pt>
                <c:pt idx="5">
                  <c:v>38.24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44.93</c:v>
                </c:pt>
                <c:pt idx="1">
                  <c:v>44.9</c:v>
                </c:pt>
                <c:pt idx="2">
                  <c:v>44.62</c:v>
                </c:pt>
                <c:pt idx="3">
                  <c:v>44.91</c:v>
                </c:pt>
                <c:pt idx="4">
                  <c:v>45.04</c:v>
                </c:pt>
                <c:pt idx="5">
                  <c:v>44.58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38.21</c:v>
                </c:pt>
                <c:pt idx="1">
                  <c:v>38.130000000000003</c:v>
                </c:pt>
                <c:pt idx="2">
                  <c:v>38.200000000000003</c:v>
                </c:pt>
                <c:pt idx="3">
                  <c:v>38.21</c:v>
                </c:pt>
                <c:pt idx="4">
                  <c:v>38.200000000000003</c:v>
                </c:pt>
                <c:pt idx="5">
                  <c:v>37.659999999999997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31.55</c:v>
                </c:pt>
                <c:pt idx="1">
                  <c:v>31.68</c:v>
                </c:pt>
                <c:pt idx="2">
                  <c:v>31.37</c:v>
                </c:pt>
                <c:pt idx="3">
                  <c:v>31.38</c:v>
                </c:pt>
                <c:pt idx="4">
                  <c:v>31.7</c:v>
                </c:pt>
                <c:pt idx="5">
                  <c:v>31.44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58.38</c:v>
                </c:pt>
                <c:pt idx="1">
                  <c:v>58.27</c:v>
                </c:pt>
                <c:pt idx="2">
                  <c:v>57.91</c:v>
                </c:pt>
                <c:pt idx="3">
                  <c:v>58.62</c:v>
                </c:pt>
                <c:pt idx="4">
                  <c:v>58.13</c:v>
                </c:pt>
                <c:pt idx="5">
                  <c:v>57.53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40.22</c:v>
                </c:pt>
                <c:pt idx="1">
                  <c:v>40.81</c:v>
                </c:pt>
                <c:pt idx="2">
                  <c:v>40.5</c:v>
                </c:pt>
                <c:pt idx="3">
                  <c:v>41.36</c:v>
                </c:pt>
                <c:pt idx="4">
                  <c:v>40.799999999999997</c:v>
                </c:pt>
                <c:pt idx="5">
                  <c:v>40.549999999999997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26.18</c:v>
                </c:pt>
                <c:pt idx="1">
                  <c:v>26.14</c:v>
                </c:pt>
                <c:pt idx="2">
                  <c:v>26.21</c:v>
                </c:pt>
                <c:pt idx="3">
                  <c:v>26.15</c:v>
                </c:pt>
                <c:pt idx="4">
                  <c:v>26.57</c:v>
                </c:pt>
                <c:pt idx="5">
                  <c:v>26.83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45.17</c:v>
                </c:pt>
                <c:pt idx="1">
                  <c:v>45.14</c:v>
                </c:pt>
                <c:pt idx="2">
                  <c:v>45.24</c:v>
                </c:pt>
                <c:pt idx="3">
                  <c:v>45.48</c:v>
                </c:pt>
                <c:pt idx="4">
                  <c:v>45.31</c:v>
                </c:pt>
                <c:pt idx="5">
                  <c:v>44.94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29.69</c:v>
                </c:pt>
                <c:pt idx="1">
                  <c:v>29.82</c:v>
                </c:pt>
                <c:pt idx="2">
                  <c:v>29.78</c:v>
                </c:pt>
                <c:pt idx="3">
                  <c:v>29.81</c:v>
                </c:pt>
                <c:pt idx="4">
                  <c:v>29.55</c:v>
                </c:pt>
                <c:pt idx="5">
                  <c:v>29.28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36.53</c:v>
                </c:pt>
                <c:pt idx="1">
                  <c:v>36.659999999999997</c:v>
                </c:pt>
                <c:pt idx="2">
                  <c:v>36.51</c:v>
                </c:pt>
                <c:pt idx="3">
                  <c:v>37.18</c:v>
                </c:pt>
                <c:pt idx="4">
                  <c:v>37.17</c:v>
                </c:pt>
                <c:pt idx="5">
                  <c:v>36.700000000000003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41.44</c:v>
                </c:pt>
                <c:pt idx="1">
                  <c:v>41.57</c:v>
                </c:pt>
                <c:pt idx="2">
                  <c:v>42.41</c:v>
                </c:pt>
                <c:pt idx="3">
                  <c:v>41.32</c:v>
                </c:pt>
                <c:pt idx="4">
                  <c:v>40.94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32.69</c:v>
                </c:pt>
                <c:pt idx="1">
                  <c:v>32.9</c:v>
                </c:pt>
                <c:pt idx="2">
                  <c:v>32.770000000000003</c:v>
                </c:pt>
                <c:pt idx="3">
                  <c:v>32.68</c:v>
                </c:pt>
                <c:pt idx="4">
                  <c:v>32.56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41.56</c:v>
                </c:pt>
                <c:pt idx="1">
                  <c:v>41.59</c:v>
                </c:pt>
                <c:pt idx="2">
                  <c:v>41.75</c:v>
                </c:pt>
                <c:pt idx="3">
                  <c:v>41.88</c:v>
                </c:pt>
                <c:pt idx="4">
                  <c:v>42.63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37.43</c:v>
                </c:pt>
                <c:pt idx="1">
                  <c:v>37.24</c:v>
                </c:pt>
                <c:pt idx="2">
                  <c:v>36.99</c:v>
                </c:pt>
                <c:pt idx="3">
                  <c:v>37.33</c:v>
                </c:pt>
                <c:pt idx="4">
                  <c:v>36.659999999999997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39.229999999999997</c:v>
                </c:pt>
                <c:pt idx="1">
                  <c:v>38.89</c:v>
                </c:pt>
                <c:pt idx="2">
                  <c:v>38.64</c:v>
                </c:pt>
                <c:pt idx="3">
                  <c:v>38.479999999999997</c:v>
                </c:pt>
                <c:pt idx="4">
                  <c:v>38.299999999999997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28.36</c:v>
                </c:pt>
                <c:pt idx="1">
                  <c:v>28.59</c:v>
                </c:pt>
                <c:pt idx="2">
                  <c:v>28.32</c:v>
                </c:pt>
                <c:pt idx="3">
                  <c:v>28.37</c:v>
                </c:pt>
                <c:pt idx="4">
                  <c:v>28.39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36.01</c:v>
                </c:pt>
                <c:pt idx="1">
                  <c:v>35.6</c:v>
                </c:pt>
                <c:pt idx="2">
                  <c:v>36.4</c:v>
                </c:pt>
                <c:pt idx="3">
                  <c:v>35.78</c:v>
                </c:pt>
                <c:pt idx="4">
                  <c:v>35.770000000000003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44.95</c:v>
                </c:pt>
                <c:pt idx="1">
                  <c:v>45.27</c:v>
                </c:pt>
                <c:pt idx="2">
                  <c:v>44.89</c:v>
                </c:pt>
                <c:pt idx="3">
                  <c:v>44.72</c:v>
                </c:pt>
                <c:pt idx="4">
                  <c:v>44.31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27.85</c:v>
                </c:pt>
                <c:pt idx="1">
                  <c:v>27.76</c:v>
                </c:pt>
                <c:pt idx="2">
                  <c:v>28.3</c:v>
                </c:pt>
                <c:pt idx="3">
                  <c:v>28.28</c:v>
                </c:pt>
                <c:pt idx="4">
                  <c:v>28.44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40.6</c:v>
                </c:pt>
                <c:pt idx="1">
                  <c:v>40.630000000000003</c:v>
                </c:pt>
                <c:pt idx="2">
                  <c:v>40.700000000000003</c:v>
                </c:pt>
                <c:pt idx="3">
                  <c:v>40.619999999999997</c:v>
                </c:pt>
                <c:pt idx="4">
                  <c:v>39.880000000000003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16404199474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99.345692475463466</c:v>
                </c:pt>
                <c:pt idx="2">
                  <c:v>99.100327153762265</c:v>
                </c:pt>
                <c:pt idx="3">
                  <c:v>99.400218102508191</c:v>
                </c:pt>
                <c:pt idx="4">
                  <c:v>100.59978189749181</c:v>
                </c:pt>
                <c:pt idx="5">
                  <c:v>100.40894220283533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99.639462471320869</c:v>
                </c:pt>
                <c:pt idx="2">
                  <c:v>99.278924942641737</c:v>
                </c:pt>
                <c:pt idx="3">
                  <c:v>99.082268108816777</c:v>
                </c:pt>
                <c:pt idx="4">
                  <c:v>99.541134054408388</c:v>
                </c:pt>
                <c:pt idx="5">
                  <c:v>99.47558177646674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99.511480214948705</c:v>
                </c:pt>
                <c:pt idx="2">
                  <c:v>98.754274548119199</c:v>
                </c:pt>
                <c:pt idx="3">
                  <c:v>100.17098192476794</c:v>
                </c:pt>
                <c:pt idx="4">
                  <c:v>101.63654127992183</c:v>
                </c:pt>
                <c:pt idx="5">
                  <c:v>100.65950170981925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100.51860890787066</c:v>
                </c:pt>
                <c:pt idx="2">
                  <c:v>99.176327028676013</c:v>
                </c:pt>
                <c:pt idx="3">
                  <c:v>99.694935936546671</c:v>
                </c:pt>
                <c:pt idx="4">
                  <c:v>100.57962172056132</c:v>
                </c:pt>
                <c:pt idx="5">
                  <c:v>100.97620500305065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100.1857010213556</c:v>
                </c:pt>
                <c:pt idx="2">
                  <c:v>100.12380068090374</c:v>
                </c:pt>
                <c:pt idx="3">
                  <c:v>99.47384710615907</c:v>
                </c:pt>
                <c:pt idx="4">
                  <c:v>102.32126276694522</c:v>
                </c:pt>
                <c:pt idx="5">
                  <c:v>100.99040544722997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99.779492833517097</c:v>
                </c:pt>
                <c:pt idx="2">
                  <c:v>99.977949283351705</c:v>
                </c:pt>
                <c:pt idx="3">
                  <c:v>99.338478500551261</c:v>
                </c:pt>
                <c:pt idx="4">
                  <c:v>100.59536934950386</c:v>
                </c:pt>
                <c:pt idx="5">
                  <c:v>100.39691289966923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99.855560905151648</c:v>
                </c:pt>
                <c:pt idx="2">
                  <c:v>100.24073182474721</c:v>
                </c:pt>
                <c:pt idx="3">
                  <c:v>99.791365751885735</c:v>
                </c:pt>
                <c:pt idx="4">
                  <c:v>100.57775637939335</c:v>
                </c:pt>
                <c:pt idx="5">
                  <c:v>100.24073182474721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99.143079719553356</c:v>
                </c:pt>
                <c:pt idx="2">
                  <c:v>98.260192157881093</c:v>
                </c:pt>
                <c:pt idx="3">
                  <c:v>98.312126720332387</c:v>
                </c:pt>
                <c:pt idx="4">
                  <c:v>99.506621656712539</c:v>
                </c:pt>
                <c:pt idx="5">
                  <c:v>99.688392625292138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100.16309887869521</c:v>
                </c:pt>
                <c:pt idx="2">
                  <c:v>100.32619775739042</c:v>
                </c:pt>
                <c:pt idx="3">
                  <c:v>100.59123343527014</c:v>
                </c:pt>
                <c:pt idx="4">
                  <c:v>100.36697247706421</c:v>
                </c:pt>
                <c:pt idx="5">
                  <c:v>100.44852191641182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99.814471243042675</c:v>
                </c:pt>
                <c:pt idx="2">
                  <c:v>100.95414789292343</c:v>
                </c:pt>
                <c:pt idx="3">
                  <c:v>100.98065200106016</c:v>
                </c:pt>
                <c:pt idx="4">
                  <c:v>100.79512324410285</c:v>
                </c:pt>
                <c:pt idx="5">
                  <c:v>100.55658627087199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100.41906757464642</c:v>
                </c:pt>
                <c:pt idx="2">
                  <c:v>100.94290204295442</c:v>
                </c:pt>
                <c:pt idx="3">
                  <c:v>100.34049240440022</c:v>
                </c:pt>
                <c:pt idx="4">
                  <c:v>101.41435306443162</c:v>
                </c:pt>
                <c:pt idx="5">
                  <c:v>100.15715034049242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99.933229468061427</c:v>
                </c:pt>
                <c:pt idx="2">
                  <c:v>99.310037836634763</c:v>
                </c:pt>
                <c:pt idx="3">
                  <c:v>99.955486312040946</c:v>
                </c:pt>
                <c:pt idx="4">
                  <c:v>100.24482528377476</c:v>
                </c:pt>
                <c:pt idx="5">
                  <c:v>99.22101046071667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99.790630724941124</c:v>
                </c:pt>
                <c:pt idx="2">
                  <c:v>99.973828840617642</c:v>
                </c:pt>
                <c:pt idx="3">
                  <c:v>100</c:v>
                </c:pt>
                <c:pt idx="4">
                  <c:v>99.973828840617642</c:v>
                </c:pt>
                <c:pt idx="5">
                  <c:v>98.560586233970156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100.4120443740095</c:v>
                </c:pt>
                <c:pt idx="2">
                  <c:v>99.429477020602221</c:v>
                </c:pt>
                <c:pt idx="3">
                  <c:v>99.461172741679874</c:v>
                </c:pt>
                <c:pt idx="4">
                  <c:v>100.4754358161648</c:v>
                </c:pt>
                <c:pt idx="5">
                  <c:v>99.651347068145796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99.811579307982186</c:v>
                </c:pt>
                <c:pt idx="2">
                  <c:v>99.194929770469329</c:v>
                </c:pt>
                <c:pt idx="3">
                  <c:v>100.41109969167523</c:v>
                </c:pt>
                <c:pt idx="4">
                  <c:v>99.571771154504958</c:v>
                </c:pt>
                <c:pt idx="5">
                  <c:v>98.544021925316883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101.46693187468922</c:v>
                </c:pt>
                <c:pt idx="2">
                  <c:v>100.69617105917455</c:v>
                </c:pt>
                <c:pt idx="3">
                  <c:v>102.83441074092492</c:v>
                </c:pt>
                <c:pt idx="4">
                  <c:v>101.44206862257583</c:v>
                </c:pt>
                <c:pt idx="5">
                  <c:v>100.82048731974143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99.847211611917501</c:v>
                </c:pt>
                <c:pt idx="2">
                  <c:v>100.11459129106188</c:v>
                </c:pt>
                <c:pt idx="3">
                  <c:v>99.885408708938115</c:v>
                </c:pt>
                <c:pt idx="4">
                  <c:v>101.48968678380443</c:v>
                </c:pt>
                <c:pt idx="5">
                  <c:v>102.48281130634072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99.933584237325661</c:v>
                </c:pt>
                <c:pt idx="2">
                  <c:v>100.1549701129068</c:v>
                </c:pt>
                <c:pt idx="3">
                  <c:v>100.68629621430152</c:v>
                </c:pt>
                <c:pt idx="4">
                  <c:v>100.30994022581359</c:v>
                </c:pt>
                <c:pt idx="5">
                  <c:v>99.490812486163378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100.43785786460087</c:v>
                </c:pt>
                <c:pt idx="2">
                  <c:v>100.3031323678006</c:v>
                </c:pt>
                <c:pt idx="3">
                  <c:v>100.40417649040081</c:v>
                </c:pt>
                <c:pt idx="4">
                  <c:v>99.528460761199057</c:v>
                </c:pt>
                <c:pt idx="5">
                  <c:v>98.619063657797241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100.35587188612098</c:v>
                </c:pt>
                <c:pt idx="2">
                  <c:v>99.945250479058302</c:v>
                </c:pt>
                <c:pt idx="3">
                  <c:v>101.77935943060498</c:v>
                </c:pt>
                <c:pt idx="4">
                  <c:v>101.75198467013414</c:v>
                </c:pt>
                <c:pt idx="5">
                  <c:v>100.46537092800438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100.31370656370657</c:v>
                </c:pt>
                <c:pt idx="2">
                  <c:v>102.34073359073359</c:v>
                </c:pt>
                <c:pt idx="3">
                  <c:v>99.710424710424718</c:v>
                </c:pt>
                <c:pt idx="4">
                  <c:v>98.793436293436301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100.6423982869379</c:v>
                </c:pt>
                <c:pt idx="2">
                  <c:v>100.24472315692874</c:v>
                </c:pt>
                <c:pt idx="3">
                  <c:v>99.969409605383916</c:v>
                </c:pt>
                <c:pt idx="4">
                  <c:v>99.602324869990838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100.07218479307028</c:v>
                </c:pt>
                <c:pt idx="2">
                  <c:v>100.45717035611163</c:v>
                </c:pt>
                <c:pt idx="3">
                  <c:v>100.76997112608277</c:v>
                </c:pt>
                <c:pt idx="4">
                  <c:v>102.57459095283927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99.492385786802046</c:v>
                </c:pt>
                <c:pt idx="2">
                  <c:v>98.824472348383651</c:v>
                </c:pt>
                <c:pt idx="3">
                  <c:v>99.732834624632645</c:v>
                </c:pt>
                <c:pt idx="4">
                  <c:v>97.942826609671371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99.13331633953608</c:v>
                </c:pt>
                <c:pt idx="2">
                  <c:v>98.496048942136127</c:v>
                </c:pt>
                <c:pt idx="3">
                  <c:v>98.088197807800142</c:v>
                </c:pt>
                <c:pt idx="4">
                  <c:v>97.629365281672193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100.81100141043724</c:v>
                </c:pt>
                <c:pt idx="2">
                  <c:v>99.858956276445696</c:v>
                </c:pt>
                <c:pt idx="3">
                  <c:v>100.0352609308886</c:v>
                </c:pt>
                <c:pt idx="4">
                  <c:v>100.10578279266574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98.861427381282979</c:v>
                </c:pt>
                <c:pt idx="2">
                  <c:v>101.08303249097472</c:v>
                </c:pt>
                <c:pt idx="3">
                  <c:v>99.361288530963634</c:v>
                </c:pt>
                <c:pt idx="4">
                  <c:v>99.333518467092489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100.71190211345939</c:v>
                </c:pt>
                <c:pt idx="2">
                  <c:v>99.866518353726349</c:v>
                </c:pt>
                <c:pt idx="3">
                  <c:v>99.488320355951046</c:v>
                </c:pt>
                <c:pt idx="4">
                  <c:v>98.576195773081196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99.676840215439853</c:v>
                </c:pt>
                <c:pt idx="2">
                  <c:v>101.61579892280072</c:v>
                </c:pt>
                <c:pt idx="3">
                  <c:v>101.5439856373429</c:v>
                </c:pt>
                <c:pt idx="4">
                  <c:v>102.1184919210054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100.07389162561577</c:v>
                </c:pt>
                <c:pt idx="2">
                  <c:v>100.24630541871922</c:v>
                </c:pt>
                <c:pt idx="3">
                  <c:v>100.04926108374383</c:v>
                </c:pt>
                <c:pt idx="4">
                  <c:v>98.22660098522168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0.17269554311737534</c:v>
                  </c:pt>
                  <c:pt idx="2">
                    <c:v>0.2815641697030804</c:v>
                  </c:pt>
                  <c:pt idx="3">
                    <c:v>0.294119047419303</c:v>
                  </c:pt>
                  <c:pt idx="4">
                    <c:v>0.39534505157579725</c:v>
                  </c:pt>
                  <c:pt idx="5">
                    <c:v>0.37242346177205071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0.17269554311737534</c:v>
                  </c:pt>
                  <c:pt idx="2">
                    <c:v>0.2815641697030804</c:v>
                  </c:pt>
                  <c:pt idx="3">
                    <c:v>0.294119047419303</c:v>
                  </c:pt>
                  <c:pt idx="4">
                    <c:v>0.39534505157579725</c:v>
                  </c:pt>
                  <c:pt idx="5">
                    <c:v>0.37242346177205071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100.0051237370501</c:v>
                </c:pt>
                <c:pt idx="2">
                  <c:v>99.976397464954573</c:v>
                </c:pt>
                <c:pt idx="3">
                  <c:v>100.04476549120264</c:v>
                </c:pt>
                <c:pt idx="4">
                  <c:v>100.25418913319341</c:v>
                </c:pt>
                <c:pt idx="5">
                  <c:v>100.09272217015415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98.5</c:v>
                </c:pt>
                <c:pt idx="1">
                  <c:v>98.5</c:v>
                </c:pt>
                <c:pt idx="2">
                  <c:v>98.5</c:v>
                </c:pt>
                <c:pt idx="3">
                  <c:v>98.5</c:v>
                </c:pt>
                <c:pt idx="4">
                  <c:v>98.5</c:v>
                </c:pt>
                <c:pt idx="5">
                  <c:v>98.5</c:v>
                </c:pt>
                <c:pt idx="6">
                  <c:v>98.5</c:v>
                </c:pt>
                <c:pt idx="7">
                  <c:v>98.5</c:v>
                </c:pt>
                <c:pt idx="8">
                  <c:v>98.5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101.5</c:v>
                </c:pt>
                <c:pt idx="1">
                  <c:v>101.5</c:v>
                </c:pt>
                <c:pt idx="2">
                  <c:v>101.5</c:v>
                </c:pt>
                <c:pt idx="3">
                  <c:v>101.5</c:v>
                </c:pt>
                <c:pt idx="4">
                  <c:v>101.5</c:v>
                </c:pt>
                <c:pt idx="5">
                  <c:v>101.5</c:v>
                </c:pt>
                <c:pt idx="6">
                  <c:v>101.5</c:v>
                </c:pt>
                <c:pt idx="7">
                  <c:v>101.5</c:v>
                </c:pt>
                <c:pt idx="8">
                  <c:v>101.5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  <c:pt idx="5">
                  <c:v>96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9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I13"/>
  <sheetViews>
    <sheetView tabSelected="1" workbookViewId="0">
      <selection activeCell="C26" sqref="C26"/>
    </sheetView>
  </sheetViews>
  <sheetFormatPr defaultColWidth="11.42578125" defaultRowHeight="12.75" x14ac:dyDescent="0.2"/>
  <cols>
    <col min="1" max="2" width="11.42578125" style="51"/>
    <col min="3" max="3" width="31.42578125" style="51" bestFit="1" customWidth="1"/>
    <col min="4" max="16384" width="11.42578125" style="51"/>
  </cols>
  <sheetData>
    <row r="3" spans="3:9" ht="57" customHeight="1" x14ac:dyDescent="0.6">
      <c r="C3" s="102" t="s">
        <v>45</v>
      </c>
      <c r="D3" s="102"/>
      <c r="E3" s="102"/>
      <c r="F3" s="102"/>
      <c r="G3" s="102"/>
      <c r="H3" s="102"/>
      <c r="I3" s="102"/>
    </row>
    <row r="5" spans="3:9" ht="34.5" x14ac:dyDescent="0.45">
      <c r="C5" s="52" t="s">
        <v>46</v>
      </c>
      <c r="D5" s="52" t="s">
        <v>53</v>
      </c>
    </row>
    <row r="8" spans="3:9" ht="25.5" customHeight="1" x14ac:dyDescent="0.3">
      <c r="C8" s="53" t="s">
        <v>47</v>
      </c>
      <c r="D8" s="54" t="s">
        <v>83</v>
      </c>
      <c r="E8" s="55"/>
      <c r="F8" s="55"/>
      <c r="G8" s="55"/>
      <c r="H8" s="55"/>
      <c r="I8" s="56"/>
    </row>
    <row r="9" spans="3:9" ht="26.25" customHeight="1" x14ac:dyDescent="0.3">
      <c r="C9" s="53" t="s">
        <v>48</v>
      </c>
      <c r="D9" s="103" t="s">
        <v>84</v>
      </c>
      <c r="E9" s="104"/>
      <c r="F9" s="104"/>
      <c r="G9" s="104"/>
      <c r="H9" s="104"/>
      <c r="I9" s="105"/>
    </row>
    <row r="10" spans="3:9" ht="20.25" x14ac:dyDescent="0.3">
      <c r="C10" s="53" t="s">
        <v>49</v>
      </c>
      <c r="D10" s="106" t="s">
        <v>100</v>
      </c>
      <c r="E10" s="107"/>
      <c r="F10" s="107"/>
      <c r="G10" s="107"/>
      <c r="H10" s="107"/>
      <c r="I10" s="108"/>
    </row>
    <row r="11" spans="3:9" x14ac:dyDescent="0.2">
      <c r="C11" s="57" t="s">
        <v>50</v>
      </c>
      <c r="D11" s="109"/>
      <c r="E11" s="110"/>
      <c r="F11" s="110"/>
      <c r="G11" s="110"/>
      <c r="H11" s="110"/>
      <c r="I11" s="111"/>
    </row>
    <row r="12" spans="3:9" ht="25.5" customHeight="1" x14ac:dyDescent="0.3">
      <c r="C12" s="53" t="s">
        <v>51</v>
      </c>
      <c r="D12" s="103" t="s">
        <v>82</v>
      </c>
      <c r="E12" s="104"/>
      <c r="F12" s="104"/>
      <c r="G12" s="104"/>
      <c r="H12" s="104"/>
      <c r="I12" s="105"/>
    </row>
    <row r="13" spans="3:9" ht="24.75" customHeight="1" x14ac:dyDescent="0.3">
      <c r="C13" s="53" t="s">
        <v>52</v>
      </c>
      <c r="D13" s="103" t="s">
        <v>85</v>
      </c>
      <c r="E13" s="104"/>
      <c r="F13" s="104"/>
      <c r="G13" s="104"/>
      <c r="H13" s="104"/>
      <c r="I13" s="105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2" workbookViewId="0">
      <selection activeCell="B40" sqref="B40"/>
    </sheetView>
  </sheetViews>
  <sheetFormatPr defaultColWidth="11.42578125" defaultRowHeight="12.75" x14ac:dyDescent="0.2"/>
  <cols>
    <col min="1" max="1" width="57.42578125" style="59" customWidth="1"/>
    <col min="2" max="2" width="20.28515625" style="59" customWidth="1"/>
    <col min="3" max="3" width="13" style="59" customWidth="1"/>
    <col min="4" max="4" width="13.28515625" style="59" customWidth="1"/>
    <col min="5" max="5" width="13.42578125" style="59" customWidth="1"/>
    <col min="6" max="6" width="13.5703125" style="59" customWidth="1"/>
    <col min="7" max="7" width="13.7109375" style="59" bestFit="1" customWidth="1"/>
    <col min="8" max="16384" width="11.42578125" style="59"/>
  </cols>
  <sheetData>
    <row r="1" spans="1:7" ht="20.25" x14ac:dyDescent="0.3">
      <c r="A1" s="58" t="s">
        <v>43</v>
      </c>
      <c r="B1" s="58"/>
      <c r="C1" s="58"/>
      <c r="D1" s="58"/>
      <c r="E1" s="58"/>
      <c r="F1" s="58"/>
      <c r="G1" s="58"/>
    </row>
    <row r="2" spans="1:7" ht="20.25" x14ac:dyDescent="0.3">
      <c r="A2" s="60" t="s">
        <v>82</v>
      </c>
      <c r="B2" s="58"/>
      <c r="C2" s="58"/>
      <c r="D2" s="58"/>
      <c r="E2" s="58"/>
      <c r="F2" s="58"/>
      <c r="G2" s="58"/>
    </row>
    <row r="3" spans="1:7" ht="20.25" x14ac:dyDescent="0.3">
      <c r="A3" s="58" t="s">
        <v>54</v>
      </c>
      <c r="B3" s="61" t="s">
        <v>55</v>
      </c>
      <c r="C3" s="58"/>
      <c r="D3" s="58"/>
      <c r="E3" s="58"/>
      <c r="F3" s="58"/>
      <c r="G3" s="58"/>
    </row>
    <row r="4" spans="1:7" ht="15" x14ac:dyDescent="0.2">
      <c r="A4" s="62" t="s">
        <v>41</v>
      </c>
      <c r="B4" s="62"/>
      <c r="C4" s="62"/>
      <c r="D4" s="62"/>
      <c r="E4" s="62"/>
      <c r="F4" s="62"/>
      <c r="G4" s="62"/>
    </row>
    <row r="5" spans="1:7" ht="15" x14ac:dyDescent="0.2">
      <c r="A5" s="63" t="s">
        <v>86</v>
      </c>
      <c r="B5" s="62"/>
      <c r="C5" s="62"/>
      <c r="D5" s="62"/>
      <c r="E5" s="62"/>
      <c r="F5" s="62"/>
      <c r="G5" s="62"/>
    </row>
    <row r="6" spans="1:7" ht="15" x14ac:dyDescent="0.2">
      <c r="A6" s="62"/>
      <c r="B6" s="62"/>
      <c r="C6" s="62"/>
      <c r="D6" s="62"/>
      <c r="E6" s="62"/>
      <c r="F6" s="62"/>
      <c r="G6" s="62"/>
    </row>
    <row r="7" spans="1:7" ht="15" x14ac:dyDescent="0.2">
      <c r="A7" s="62" t="s">
        <v>42</v>
      </c>
      <c r="B7" s="62"/>
      <c r="C7" s="62"/>
      <c r="D7" s="62"/>
      <c r="E7" s="62"/>
      <c r="F7" s="62"/>
      <c r="G7" s="62"/>
    </row>
    <row r="8" spans="1:7" ht="15" x14ac:dyDescent="0.2">
      <c r="A8" s="63" t="s">
        <v>87</v>
      </c>
      <c r="B8" s="62"/>
      <c r="C8" s="62"/>
      <c r="D8" s="62"/>
      <c r="E8" s="62"/>
      <c r="F8" s="62"/>
      <c r="G8" s="62"/>
    </row>
    <row r="9" spans="1:7" ht="15" x14ac:dyDescent="0.2">
      <c r="A9" s="62"/>
      <c r="B9" s="62"/>
      <c r="C9" s="62"/>
      <c r="D9" s="62"/>
      <c r="E9" s="62"/>
      <c r="F9" s="62"/>
      <c r="G9" s="62"/>
    </row>
    <row r="10" spans="1:7" ht="15" x14ac:dyDescent="0.2">
      <c r="A10" s="62" t="s">
        <v>44</v>
      </c>
      <c r="B10" s="62"/>
      <c r="C10" s="62"/>
      <c r="D10" s="62"/>
      <c r="E10" s="62"/>
      <c r="F10" s="62"/>
      <c r="G10" s="62"/>
    </row>
    <row r="11" spans="1:7" ht="15" x14ac:dyDescent="0.2">
      <c r="A11" s="63" t="s">
        <v>88</v>
      </c>
      <c r="B11" s="62"/>
      <c r="C11" s="62"/>
      <c r="D11" s="62"/>
      <c r="E11" s="62"/>
      <c r="F11" s="62"/>
      <c r="G11" s="62"/>
    </row>
    <row r="12" spans="1:7" ht="15" x14ac:dyDescent="0.2">
      <c r="A12" s="62"/>
      <c r="B12" s="62"/>
      <c r="C12" s="62"/>
      <c r="D12" s="62"/>
      <c r="E12" s="62"/>
      <c r="F12" s="62"/>
      <c r="G12" s="62"/>
    </row>
    <row r="13" spans="1:7" ht="15" x14ac:dyDescent="0.2">
      <c r="A13" s="62" t="s">
        <v>35</v>
      </c>
      <c r="B13" s="62"/>
      <c r="C13" s="62"/>
      <c r="D13" s="62"/>
      <c r="E13" s="62"/>
      <c r="F13" s="62"/>
      <c r="G13" s="62"/>
    </row>
    <row r="14" spans="1:7" ht="15" x14ac:dyDescent="0.2">
      <c r="A14" s="64"/>
      <c r="B14" s="65" t="s">
        <v>32</v>
      </c>
      <c r="C14" s="65"/>
      <c r="D14" s="65"/>
      <c r="E14" s="62"/>
      <c r="F14" s="62"/>
      <c r="G14" s="62"/>
    </row>
    <row r="15" spans="1:7" ht="15" x14ac:dyDescent="0.2">
      <c r="A15" s="64"/>
      <c r="B15" s="65" t="s">
        <v>34</v>
      </c>
      <c r="C15" s="66"/>
      <c r="D15" s="67"/>
      <c r="E15" s="62"/>
      <c r="F15" s="62"/>
      <c r="G15" s="62"/>
    </row>
    <row r="16" spans="1:7" ht="15" x14ac:dyDescent="0.2">
      <c r="A16" s="64" t="s">
        <v>89</v>
      </c>
      <c r="B16" s="66" t="s">
        <v>33</v>
      </c>
      <c r="C16" s="68"/>
      <c r="D16" s="67"/>
      <c r="E16" s="62"/>
      <c r="F16" s="62"/>
      <c r="G16" s="62"/>
    </row>
    <row r="17" spans="1:7" ht="15" x14ac:dyDescent="0.2">
      <c r="A17" s="62"/>
      <c r="B17" s="62"/>
      <c r="C17" s="62"/>
      <c r="D17" s="62"/>
      <c r="E17" s="62"/>
      <c r="F17" s="62"/>
      <c r="G17" s="62"/>
    </row>
    <row r="18" spans="1:7" ht="15" x14ac:dyDescent="0.2">
      <c r="A18" s="62" t="s">
        <v>37</v>
      </c>
      <c r="B18" s="62"/>
      <c r="C18" s="62"/>
      <c r="D18" s="62"/>
      <c r="E18" s="62"/>
      <c r="F18" s="62"/>
      <c r="G18" s="62"/>
    </row>
    <row r="19" spans="1:7" ht="15" x14ac:dyDescent="0.2">
      <c r="A19" s="64"/>
      <c r="B19" s="65" t="s">
        <v>36</v>
      </c>
      <c r="C19" s="62"/>
      <c r="D19" s="62"/>
      <c r="E19" s="62"/>
      <c r="F19" s="62"/>
      <c r="G19" s="62"/>
    </row>
    <row r="20" spans="1:7" ht="15" x14ac:dyDescent="0.2">
      <c r="A20" s="64"/>
      <c r="B20" s="65" t="s">
        <v>39</v>
      </c>
      <c r="C20" s="62"/>
      <c r="D20" s="62"/>
      <c r="E20" s="62"/>
      <c r="F20" s="62"/>
      <c r="G20" s="62"/>
    </row>
    <row r="21" spans="1:7" ht="15" x14ac:dyDescent="0.2">
      <c r="A21" s="64"/>
      <c r="B21" s="65" t="s">
        <v>38</v>
      </c>
      <c r="C21" s="62"/>
      <c r="D21" s="62"/>
      <c r="E21" s="62"/>
      <c r="F21" s="62"/>
      <c r="G21" s="62"/>
    </row>
    <row r="22" spans="1:7" ht="15" x14ac:dyDescent="0.2">
      <c r="A22" s="64" t="s">
        <v>90</v>
      </c>
      <c r="B22" s="65" t="s">
        <v>40</v>
      </c>
      <c r="C22" s="62"/>
      <c r="D22" s="62"/>
      <c r="E22" s="62"/>
      <c r="F22" s="62"/>
      <c r="G22" s="62"/>
    </row>
    <row r="23" spans="1:7" ht="15" x14ac:dyDescent="0.2">
      <c r="A23" s="62"/>
      <c r="B23" s="62"/>
      <c r="C23" s="62"/>
      <c r="D23" s="62"/>
      <c r="E23" s="62"/>
      <c r="F23" s="62"/>
      <c r="G23" s="62"/>
    </row>
    <row r="24" spans="1:7" ht="15" x14ac:dyDescent="0.2">
      <c r="A24" s="62" t="s">
        <v>56</v>
      </c>
      <c r="B24" s="62"/>
      <c r="C24" s="62"/>
      <c r="D24" s="62"/>
      <c r="E24" s="62"/>
      <c r="F24" s="62"/>
      <c r="G24" s="62"/>
    </row>
    <row r="25" spans="1:7" ht="15.75" x14ac:dyDescent="0.25">
      <c r="A25" s="69" t="s">
        <v>57</v>
      </c>
      <c r="B25" s="65" t="s">
        <v>58</v>
      </c>
      <c r="C25" s="65" t="s">
        <v>59</v>
      </c>
      <c r="D25" s="65" t="s">
        <v>60</v>
      </c>
      <c r="E25" s="65" t="s">
        <v>61</v>
      </c>
      <c r="F25" s="65" t="s">
        <v>62</v>
      </c>
      <c r="G25" s="65" t="s">
        <v>63</v>
      </c>
    </row>
    <row r="26" spans="1:7" ht="15" x14ac:dyDescent="0.2">
      <c r="A26" s="65" t="s">
        <v>64</v>
      </c>
      <c r="B26" s="63" t="s">
        <v>92</v>
      </c>
      <c r="C26" s="63"/>
      <c r="D26" s="63"/>
      <c r="E26" s="63"/>
      <c r="F26" s="63"/>
      <c r="G26" s="63"/>
    </row>
    <row r="27" spans="1:7" ht="15" x14ac:dyDescent="0.2">
      <c r="A27" s="65" t="s">
        <v>65</v>
      </c>
      <c r="B27" s="63"/>
      <c r="C27" s="63"/>
      <c r="D27" s="63"/>
      <c r="E27" s="63"/>
      <c r="F27" s="63"/>
      <c r="G27" s="63"/>
    </row>
    <row r="28" spans="1:7" ht="15" x14ac:dyDescent="0.2">
      <c r="A28" s="65" t="s">
        <v>66</v>
      </c>
      <c r="B28" s="63" t="s">
        <v>91</v>
      </c>
      <c r="C28" s="63"/>
      <c r="D28" s="63"/>
      <c r="E28" s="63"/>
      <c r="F28" s="63"/>
      <c r="G28" s="63"/>
    </row>
    <row r="29" spans="1:7" ht="15" x14ac:dyDescent="0.2">
      <c r="A29" s="65" t="s">
        <v>67</v>
      </c>
      <c r="B29" s="63" t="s">
        <v>101</v>
      </c>
      <c r="C29" s="63"/>
      <c r="D29" s="63"/>
      <c r="E29" s="63"/>
      <c r="F29" s="63"/>
      <c r="G29" s="63"/>
    </row>
    <row r="30" spans="1:7" ht="15.75" x14ac:dyDescent="0.25">
      <c r="A30" s="65" t="s">
        <v>68</v>
      </c>
      <c r="B30" s="63" t="s">
        <v>102</v>
      </c>
      <c r="C30" s="63"/>
      <c r="D30" s="63"/>
      <c r="E30" s="63"/>
      <c r="F30" s="63"/>
      <c r="G30" s="63"/>
    </row>
    <row r="31" spans="1:7" ht="15.75" thickBot="1" x14ac:dyDescent="0.25">
      <c r="A31" s="70" t="s">
        <v>69</v>
      </c>
      <c r="B31" s="71" t="s">
        <v>102</v>
      </c>
      <c r="C31" s="71"/>
      <c r="D31" s="71"/>
      <c r="E31" s="71"/>
      <c r="F31" s="71"/>
      <c r="G31" s="71"/>
    </row>
    <row r="32" spans="1:7" ht="15" x14ac:dyDescent="0.2">
      <c r="A32" s="72" t="s">
        <v>70</v>
      </c>
      <c r="B32" s="73"/>
      <c r="C32" s="73"/>
      <c r="D32" s="73"/>
      <c r="E32" s="73"/>
      <c r="F32" s="73"/>
      <c r="G32" s="74"/>
    </row>
    <row r="33" spans="1:7" ht="15" x14ac:dyDescent="0.2">
      <c r="A33" s="75" t="s">
        <v>71</v>
      </c>
      <c r="B33" s="63" t="s">
        <v>103</v>
      </c>
      <c r="C33" s="63"/>
      <c r="D33" s="63"/>
      <c r="E33" s="63"/>
      <c r="F33" s="63"/>
      <c r="G33" s="76"/>
    </row>
    <row r="34" spans="1:7" ht="15" x14ac:dyDescent="0.2">
      <c r="A34" s="75" t="s">
        <v>72</v>
      </c>
      <c r="B34" s="63" t="s">
        <v>104</v>
      </c>
      <c r="C34" s="63"/>
      <c r="D34" s="63"/>
      <c r="E34" s="63"/>
      <c r="F34" s="63"/>
      <c r="G34" s="76"/>
    </row>
    <row r="35" spans="1:7" ht="15.75" thickBot="1" x14ac:dyDescent="0.25">
      <c r="A35" s="77" t="s">
        <v>73</v>
      </c>
      <c r="B35" s="63" t="s">
        <v>104</v>
      </c>
      <c r="C35" s="78"/>
      <c r="D35" s="78"/>
      <c r="E35" s="78"/>
      <c r="F35" s="78"/>
      <c r="G35" s="79"/>
    </row>
    <row r="36" spans="1:7" ht="15" x14ac:dyDescent="0.2">
      <c r="A36" s="80" t="s">
        <v>74</v>
      </c>
      <c r="B36" s="80"/>
      <c r="C36" s="80"/>
      <c r="D36" s="80"/>
      <c r="E36" s="80"/>
      <c r="F36" s="80"/>
      <c r="G36" s="80"/>
    </row>
    <row r="37" spans="1:7" ht="18" x14ac:dyDescent="0.2">
      <c r="A37" s="65" t="s">
        <v>75</v>
      </c>
      <c r="B37" s="63" t="s">
        <v>104</v>
      </c>
      <c r="C37" s="63"/>
      <c r="D37" s="63"/>
      <c r="E37" s="63"/>
      <c r="F37" s="63"/>
      <c r="G37" s="63"/>
    </row>
    <row r="38" spans="1:7" ht="15" x14ac:dyDescent="0.2">
      <c r="A38" s="65" t="s">
        <v>31</v>
      </c>
      <c r="B38" s="63" t="s">
        <v>104</v>
      </c>
      <c r="C38" s="63"/>
      <c r="D38" s="63"/>
      <c r="E38" s="63"/>
      <c r="F38" s="63"/>
      <c r="G38" s="63"/>
    </row>
    <row r="39" spans="1:7" ht="15" x14ac:dyDescent="0.2">
      <c r="A39" s="65" t="s">
        <v>76</v>
      </c>
      <c r="B39" s="63" t="s">
        <v>104</v>
      </c>
      <c r="C39" s="63"/>
      <c r="D39" s="63"/>
      <c r="E39" s="63"/>
      <c r="F39" s="63"/>
      <c r="G39" s="63"/>
    </row>
    <row r="40" spans="1:7" ht="15" x14ac:dyDescent="0.2">
      <c r="A40" s="65" t="s">
        <v>77</v>
      </c>
      <c r="B40" s="63" t="s">
        <v>105</v>
      </c>
      <c r="C40" s="63"/>
      <c r="D40" s="63"/>
      <c r="E40" s="63"/>
      <c r="F40" s="63"/>
      <c r="G40" s="63"/>
    </row>
    <row r="41" spans="1:7" ht="15" x14ac:dyDescent="0.2">
      <c r="A41" s="65" t="s">
        <v>78</v>
      </c>
      <c r="B41" s="63" t="s">
        <v>98</v>
      </c>
      <c r="C41" s="63"/>
      <c r="D41" s="63"/>
      <c r="E41" s="63"/>
      <c r="F41" s="63"/>
      <c r="G41" s="63"/>
    </row>
    <row r="42" spans="1:7" ht="15" x14ac:dyDescent="0.2">
      <c r="A42" s="62"/>
      <c r="B42" s="62"/>
      <c r="C42" s="62"/>
      <c r="D42" s="62"/>
      <c r="E42" s="62"/>
      <c r="F42" s="62"/>
      <c r="G42" s="62"/>
    </row>
    <row r="43" spans="1:7" ht="15" x14ac:dyDescent="0.2">
      <c r="A43" s="112" t="s">
        <v>79</v>
      </c>
      <c r="B43" s="112"/>
      <c r="C43" s="112"/>
      <c r="D43" s="112"/>
      <c r="E43" s="112"/>
      <c r="F43" s="112"/>
      <c r="G43" s="112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9825"/>
  <sheetViews>
    <sheetView topLeftCell="A82" workbookViewId="0">
      <selection activeCell="K40" sqref="K40:R40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7"/>
  </cols>
  <sheetData>
    <row r="1" spans="1:22" ht="23.25" x14ac:dyDescent="0.35">
      <c r="A1" s="12" t="s">
        <v>13</v>
      </c>
      <c r="B1" s="13"/>
      <c r="C1" s="118" t="s">
        <v>82</v>
      </c>
      <c r="D1" s="119"/>
      <c r="E1" s="119"/>
      <c r="F1" s="119"/>
      <c r="G1" s="119"/>
      <c r="H1" s="119"/>
      <c r="I1" s="119"/>
      <c r="J1" s="119"/>
      <c r="K1" s="13"/>
      <c r="L1" s="13"/>
      <c r="M1" s="13"/>
      <c r="N1" s="13"/>
      <c r="O1" s="13"/>
      <c r="P1" s="13"/>
      <c r="Q1" s="13"/>
      <c r="R1" s="13"/>
    </row>
    <row r="2" spans="1:22" ht="23.25" x14ac:dyDescent="0.3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2" x14ac:dyDescent="0.2">
      <c r="A3" s="15" t="s">
        <v>11</v>
      </c>
      <c r="B3" s="5">
        <v>1.5</v>
      </c>
      <c r="C3" s="16" t="s">
        <v>25</v>
      </c>
      <c r="D3" s="15"/>
      <c r="E3" s="6">
        <v>3</v>
      </c>
      <c r="F3" s="16" t="s">
        <v>22</v>
      </c>
      <c r="G3" s="1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2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3"/>
      <c r="L5" s="13"/>
      <c r="M5" s="13"/>
      <c r="N5" s="13"/>
      <c r="O5" s="13"/>
      <c r="P5" s="13"/>
      <c r="Q5" s="13"/>
      <c r="R5" s="13"/>
    </row>
    <row r="6" spans="1:22" x14ac:dyDescent="0.2">
      <c r="A6" s="19" t="s">
        <v>12</v>
      </c>
      <c r="B6" s="4">
        <v>0</v>
      </c>
      <c r="C6" s="2">
        <v>8</v>
      </c>
      <c r="D6" s="2">
        <v>24</v>
      </c>
      <c r="E6" s="2">
        <v>48</v>
      </c>
      <c r="F6" s="2">
        <v>72</v>
      </c>
      <c r="G6" s="2">
        <v>96</v>
      </c>
      <c r="H6" s="3"/>
      <c r="I6" s="2"/>
      <c r="J6" s="8"/>
      <c r="K6" s="20"/>
      <c r="L6" s="13"/>
      <c r="M6" s="13"/>
      <c r="N6" s="13"/>
      <c r="O6" s="13"/>
      <c r="P6" s="13"/>
      <c r="Q6" s="13"/>
      <c r="R6" s="13"/>
    </row>
    <row r="7" spans="1:22" ht="13.5" thickBot="1" x14ac:dyDescent="0.25">
      <c r="A7" s="21" t="s">
        <v>20</v>
      </c>
      <c r="B7" s="120" t="s">
        <v>21</v>
      </c>
      <c r="C7" s="121"/>
      <c r="D7" s="121"/>
      <c r="E7" s="121"/>
      <c r="F7" s="121"/>
      <c r="G7" s="121"/>
      <c r="H7" s="121"/>
      <c r="I7" s="122"/>
      <c r="J7" s="123"/>
      <c r="K7" s="20"/>
      <c r="L7" s="13"/>
      <c r="M7" s="13"/>
      <c r="N7" s="13"/>
      <c r="O7" s="13"/>
      <c r="P7" s="13"/>
      <c r="Q7" s="13"/>
      <c r="R7" s="13"/>
    </row>
    <row r="8" spans="1:22" ht="15" x14ac:dyDescent="0.25">
      <c r="A8" s="94">
        <v>1</v>
      </c>
      <c r="B8" s="50">
        <v>36.68</v>
      </c>
      <c r="C8" s="50">
        <v>36.44</v>
      </c>
      <c r="D8" s="50">
        <v>36.35</v>
      </c>
      <c r="E8" s="50">
        <v>36.46</v>
      </c>
      <c r="F8" s="50">
        <v>36.9</v>
      </c>
      <c r="G8" s="50">
        <v>36.83</v>
      </c>
      <c r="H8" s="101"/>
      <c r="I8" s="101"/>
      <c r="J8" s="97"/>
      <c r="K8" s="13"/>
      <c r="L8" s="13"/>
      <c r="M8" s="13"/>
      <c r="N8" s="13"/>
      <c r="O8" s="13"/>
      <c r="P8" s="13"/>
      <c r="Q8" s="13"/>
      <c r="R8" s="13"/>
    </row>
    <row r="9" spans="1:22" ht="15" x14ac:dyDescent="0.25">
      <c r="A9" s="95">
        <v>2</v>
      </c>
      <c r="B9" s="50">
        <v>30.51</v>
      </c>
      <c r="C9" s="50">
        <v>30.4</v>
      </c>
      <c r="D9" s="50">
        <v>30.29</v>
      </c>
      <c r="E9" s="50">
        <v>30.23</v>
      </c>
      <c r="F9" s="50">
        <v>30.37</v>
      </c>
      <c r="G9" s="50">
        <v>30.35</v>
      </c>
      <c r="H9" s="101"/>
      <c r="I9" s="101"/>
      <c r="J9" s="98"/>
      <c r="K9" s="13"/>
      <c r="L9" s="13"/>
      <c r="M9" s="13"/>
      <c r="N9" s="13"/>
      <c r="O9" s="13"/>
      <c r="P9" s="13"/>
      <c r="Q9" s="13"/>
      <c r="R9" s="13"/>
    </row>
    <row r="10" spans="1:22" ht="15" x14ac:dyDescent="0.25">
      <c r="A10" s="95">
        <v>3</v>
      </c>
      <c r="B10" s="50">
        <v>40.94</v>
      </c>
      <c r="C10" s="50">
        <v>40.74</v>
      </c>
      <c r="D10" s="50">
        <v>40.43</v>
      </c>
      <c r="E10" s="50">
        <v>41.01</v>
      </c>
      <c r="F10" s="50">
        <v>41.61</v>
      </c>
      <c r="G10" s="50">
        <v>41.21</v>
      </c>
      <c r="H10" s="101"/>
      <c r="I10" s="101"/>
      <c r="J10" s="98"/>
      <c r="K10" s="13"/>
      <c r="L10" s="13"/>
      <c r="M10" s="13"/>
      <c r="N10" s="13"/>
      <c r="O10" s="13"/>
      <c r="P10" s="13"/>
      <c r="Q10" s="13"/>
      <c r="R10" s="13"/>
    </row>
    <row r="11" spans="1:22" ht="15" x14ac:dyDescent="0.25">
      <c r="A11" s="95">
        <v>4</v>
      </c>
      <c r="B11" s="50">
        <v>32.78</v>
      </c>
      <c r="C11" s="50">
        <v>32.950000000000003</v>
      </c>
      <c r="D11" s="50">
        <v>32.51</v>
      </c>
      <c r="E11" s="50">
        <v>32.68</v>
      </c>
      <c r="F11" s="50">
        <v>32.97</v>
      </c>
      <c r="G11" s="50">
        <v>33.1</v>
      </c>
      <c r="H11" s="101"/>
      <c r="I11" s="101"/>
      <c r="J11" s="98"/>
      <c r="K11" s="13"/>
      <c r="L11" s="13"/>
      <c r="M11" s="13"/>
      <c r="N11" s="13"/>
      <c r="O11" s="13"/>
      <c r="P11" s="13"/>
      <c r="Q11" s="13"/>
      <c r="R11" s="13"/>
    </row>
    <row r="12" spans="1:22" ht="15" x14ac:dyDescent="0.25">
      <c r="A12" s="95">
        <v>5</v>
      </c>
      <c r="B12" s="50">
        <v>32.31</v>
      </c>
      <c r="C12" s="50">
        <v>32.369999999999997</v>
      </c>
      <c r="D12" s="50">
        <v>32.35</v>
      </c>
      <c r="E12" s="50">
        <v>32.14</v>
      </c>
      <c r="F12" s="50">
        <v>33.06</v>
      </c>
      <c r="G12" s="50">
        <v>32.630000000000003</v>
      </c>
      <c r="H12" s="101"/>
      <c r="I12" s="101"/>
      <c r="J12" s="98"/>
      <c r="K12" s="13"/>
      <c r="L12" s="13"/>
      <c r="M12" s="13"/>
      <c r="N12" s="13"/>
      <c r="O12" s="13"/>
      <c r="P12" s="13"/>
      <c r="Q12" s="13"/>
      <c r="R12" s="13"/>
    </row>
    <row r="13" spans="1:22" ht="15" x14ac:dyDescent="0.25">
      <c r="A13" s="95">
        <v>6</v>
      </c>
      <c r="B13" s="50">
        <v>45.35</v>
      </c>
      <c r="C13" s="50">
        <v>45.25</v>
      </c>
      <c r="D13" s="50">
        <v>45.34</v>
      </c>
      <c r="E13" s="50">
        <v>45.05</v>
      </c>
      <c r="F13" s="50">
        <v>45.62</v>
      </c>
      <c r="G13" s="50">
        <v>45.53</v>
      </c>
      <c r="H13" s="101"/>
      <c r="I13" s="101"/>
      <c r="J13" s="98"/>
      <c r="K13" s="13"/>
      <c r="L13" s="13"/>
      <c r="M13" s="13"/>
      <c r="N13" s="13"/>
      <c r="O13" s="13"/>
      <c r="P13" s="13"/>
      <c r="Q13" s="13"/>
      <c r="R13" s="13"/>
    </row>
    <row r="14" spans="1:22" ht="15" x14ac:dyDescent="0.25">
      <c r="A14" s="95">
        <v>7</v>
      </c>
      <c r="B14" s="50">
        <v>62.31</v>
      </c>
      <c r="C14" s="50">
        <v>62.22</v>
      </c>
      <c r="D14" s="50">
        <v>62.46</v>
      </c>
      <c r="E14" s="50">
        <v>62.18</v>
      </c>
      <c r="F14" s="50">
        <v>62.67</v>
      </c>
      <c r="G14" s="50">
        <v>62.46</v>
      </c>
      <c r="H14" s="101"/>
      <c r="I14" s="101"/>
      <c r="J14" s="98"/>
      <c r="K14" s="13"/>
      <c r="L14" s="13"/>
      <c r="M14" s="13"/>
      <c r="N14" s="13"/>
      <c r="O14" s="13"/>
      <c r="P14" s="13"/>
      <c r="Q14" s="13"/>
      <c r="R14" s="13"/>
      <c r="V14" s="50"/>
    </row>
    <row r="15" spans="1:22" ht="15" x14ac:dyDescent="0.25">
      <c r="A15" s="95">
        <v>8</v>
      </c>
      <c r="B15" s="50">
        <v>38.51</v>
      </c>
      <c r="C15" s="50">
        <v>38.18</v>
      </c>
      <c r="D15" s="50">
        <v>37.840000000000003</v>
      </c>
      <c r="E15" s="50">
        <v>37.86</v>
      </c>
      <c r="F15" s="50">
        <v>38.32</v>
      </c>
      <c r="G15" s="50">
        <v>38.39</v>
      </c>
      <c r="H15" s="101"/>
      <c r="I15" s="101"/>
      <c r="J15" s="98"/>
      <c r="K15" s="13"/>
      <c r="L15" s="13"/>
      <c r="M15" s="13"/>
      <c r="N15" s="13"/>
      <c r="O15" s="13"/>
      <c r="P15" s="13"/>
      <c r="Q15" s="13"/>
      <c r="R15" s="13"/>
    </row>
    <row r="16" spans="1:22" ht="15" x14ac:dyDescent="0.25">
      <c r="A16" s="95">
        <v>9</v>
      </c>
      <c r="B16" s="50">
        <v>49.05</v>
      </c>
      <c r="C16" s="50">
        <v>49.13</v>
      </c>
      <c r="D16" s="50">
        <v>49.21</v>
      </c>
      <c r="E16" s="50">
        <v>49.34</v>
      </c>
      <c r="F16" s="50">
        <v>49.23</v>
      </c>
      <c r="G16" s="50">
        <v>49.27</v>
      </c>
      <c r="H16" s="101"/>
      <c r="I16" s="101"/>
      <c r="J16" s="98"/>
      <c r="K16" s="13"/>
      <c r="L16" s="13"/>
      <c r="M16" s="13"/>
      <c r="N16" s="13"/>
      <c r="O16" s="13"/>
      <c r="P16" s="13"/>
      <c r="Q16" s="13"/>
      <c r="R16" s="13"/>
    </row>
    <row r="17" spans="1:18" ht="15" x14ac:dyDescent="0.25">
      <c r="A17" s="95">
        <v>10</v>
      </c>
      <c r="B17" s="50">
        <v>37.729999999999997</v>
      </c>
      <c r="C17" s="50">
        <v>37.659999999999997</v>
      </c>
      <c r="D17" s="50">
        <v>38.090000000000003</v>
      </c>
      <c r="E17" s="50">
        <v>38.1</v>
      </c>
      <c r="F17" s="50">
        <v>38.03</v>
      </c>
      <c r="G17" s="50">
        <v>37.94</v>
      </c>
      <c r="H17" s="101"/>
      <c r="I17" s="101"/>
      <c r="J17" s="98"/>
      <c r="K17" s="13"/>
      <c r="L17" s="13"/>
      <c r="M17" s="13"/>
      <c r="N17" s="13"/>
      <c r="O17" s="13"/>
      <c r="P17" s="13"/>
      <c r="Q17" s="13"/>
      <c r="R17" s="13"/>
    </row>
    <row r="18" spans="1:18" ht="15" x14ac:dyDescent="0.25">
      <c r="A18" s="95">
        <v>11</v>
      </c>
      <c r="B18" s="50">
        <v>38.18</v>
      </c>
      <c r="C18" s="50">
        <v>38.340000000000003</v>
      </c>
      <c r="D18" s="50">
        <v>38.54</v>
      </c>
      <c r="E18" s="50">
        <v>38.31</v>
      </c>
      <c r="F18" s="50">
        <v>38.72</v>
      </c>
      <c r="G18" s="50">
        <v>38.24</v>
      </c>
      <c r="H18" s="101"/>
      <c r="I18" s="101"/>
      <c r="J18" s="98"/>
      <c r="K18" s="13"/>
      <c r="L18" s="13"/>
      <c r="M18" s="13"/>
      <c r="N18" s="13"/>
      <c r="O18" s="13"/>
      <c r="P18" s="13"/>
      <c r="Q18" s="13"/>
      <c r="R18" s="13"/>
    </row>
    <row r="19" spans="1:18" ht="15" x14ac:dyDescent="0.25">
      <c r="A19" s="95">
        <v>12</v>
      </c>
      <c r="B19" s="50">
        <v>44.93</v>
      </c>
      <c r="C19" s="50">
        <v>44.9</v>
      </c>
      <c r="D19" s="50">
        <v>44.62</v>
      </c>
      <c r="E19" s="50">
        <v>44.91</v>
      </c>
      <c r="F19" s="50">
        <v>45.04</v>
      </c>
      <c r="G19" s="50">
        <v>44.58</v>
      </c>
      <c r="H19" s="101"/>
      <c r="I19" s="101"/>
      <c r="J19" s="98"/>
      <c r="K19" s="13"/>
      <c r="L19" s="13"/>
      <c r="M19" s="13"/>
      <c r="N19" s="13"/>
      <c r="O19" s="13"/>
      <c r="P19" s="13"/>
      <c r="Q19" s="13"/>
      <c r="R19" s="13"/>
    </row>
    <row r="20" spans="1:18" ht="15" x14ac:dyDescent="0.25">
      <c r="A20" s="95">
        <v>13</v>
      </c>
      <c r="B20" s="50">
        <v>38.21</v>
      </c>
      <c r="C20" s="50">
        <v>38.130000000000003</v>
      </c>
      <c r="D20" s="50">
        <v>38.200000000000003</v>
      </c>
      <c r="E20" s="50">
        <v>38.21</v>
      </c>
      <c r="F20" s="50">
        <v>38.200000000000003</v>
      </c>
      <c r="G20" s="50">
        <v>37.659999999999997</v>
      </c>
      <c r="H20" s="101"/>
      <c r="I20" s="101"/>
      <c r="J20" s="98"/>
      <c r="K20" s="13"/>
      <c r="L20" s="13"/>
      <c r="M20" s="13"/>
      <c r="N20" s="13"/>
      <c r="O20" s="13"/>
      <c r="P20" s="13"/>
      <c r="Q20" s="13"/>
      <c r="R20" s="13"/>
    </row>
    <row r="21" spans="1:18" ht="15" x14ac:dyDescent="0.25">
      <c r="A21" s="95">
        <v>14</v>
      </c>
      <c r="B21" s="50">
        <v>31.55</v>
      </c>
      <c r="C21" s="50">
        <v>31.68</v>
      </c>
      <c r="D21" s="50">
        <v>31.37</v>
      </c>
      <c r="E21" s="50">
        <v>31.38</v>
      </c>
      <c r="F21" s="50">
        <v>31.7</v>
      </c>
      <c r="G21" s="50">
        <v>31.44</v>
      </c>
      <c r="H21" s="99"/>
      <c r="I21" s="101"/>
      <c r="J21" s="98"/>
      <c r="K21" s="13"/>
      <c r="L21" s="13"/>
      <c r="M21" s="13"/>
      <c r="N21" s="13"/>
      <c r="O21" s="13"/>
      <c r="P21" s="13"/>
      <c r="Q21" s="13"/>
      <c r="R21" s="13"/>
    </row>
    <row r="22" spans="1:18" ht="15" x14ac:dyDescent="0.25">
      <c r="A22" s="95">
        <v>15</v>
      </c>
      <c r="B22" s="50">
        <v>58.38</v>
      </c>
      <c r="C22" s="50">
        <v>58.27</v>
      </c>
      <c r="D22" s="50">
        <v>57.91</v>
      </c>
      <c r="E22" s="50">
        <v>58.62</v>
      </c>
      <c r="F22" s="50">
        <v>58.13</v>
      </c>
      <c r="G22" s="50">
        <v>57.53</v>
      </c>
      <c r="H22" s="101"/>
      <c r="I22" s="101"/>
      <c r="J22" s="98"/>
      <c r="K22" s="13"/>
      <c r="L22" s="13"/>
      <c r="M22" s="13"/>
      <c r="N22" s="13"/>
      <c r="O22" s="13"/>
      <c r="P22" s="13"/>
      <c r="Q22" s="13"/>
      <c r="R22" s="13"/>
    </row>
    <row r="23" spans="1:18" ht="15" x14ac:dyDescent="0.25">
      <c r="A23" s="95">
        <v>16</v>
      </c>
      <c r="B23" s="50">
        <v>40.22</v>
      </c>
      <c r="C23" s="50">
        <v>40.81</v>
      </c>
      <c r="D23" s="50">
        <v>40.5</v>
      </c>
      <c r="E23" s="50">
        <v>41.36</v>
      </c>
      <c r="F23" s="50">
        <v>40.799999999999997</v>
      </c>
      <c r="G23" s="50">
        <v>40.549999999999997</v>
      </c>
      <c r="H23" s="99"/>
      <c r="I23" s="100"/>
      <c r="J23" s="47"/>
      <c r="K23" s="13"/>
      <c r="L23" s="13"/>
      <c r="M23" s="13"/>
      <c r="N23" s="13"/>
      <c r="O23" s="13"/>
      <c r="P23" s="13"/>
      <c r="Q23" s="13"/>
      <c r="R23" s="13"/>
    </row>
    <row r="24" spans="1:18" ht="15" x14ac:dyDescent="0.25">
      <c r="A24" s="95">
        <v>17</v>
      </c>
      <c r="B24" s="50">
        <v>26.18</v>
      </c>
      <c r="C24" s="50">
        <v>26.14</v>
      </c>
      <c r="D24" s="50">
        <v>26.21</v>
      </c>
      <c r="E24" s="50">
        <v>26.15</v>
      </c>
      <c r="F24" s="50">
        <v>26.57</v>
      </c>
      <c r="G24" s="50">
        <v>26.83</v>
      </c>
      <c r="H24" s="96"/>
      <c r="I24" s="35"/>
      <c r="J24" s="47"/>
      <c r="K24" s="13"/>
      <c r="L24" s="13"/>
      <c r="M24" s="13"/>
      <c r="N24" s="13"/>
      <c r="O24" s="13"/>
      <c r="P24" s="13"/>
      <c r="Q24" s="13"/>
      <c r="R24" s="13"/>
    </row>
    <row r="25" spans="1:18" ht="15" x14ac:dyDescent="0.25">
      <c r="A25" s="95">
        <v>18</v>
      </c>
      <c r="B25" s="50">
        <v>45.17</v>
      </c>
      <c r="C25" s="50">
        <v>45.14</v>
      </c>
      <c r="D25" s="50">
        <v>45.24</v>
      </c>
      <c r="E25" s="50">
        <v>45.48</v>
      </c>
      <c r="F25" s="50">
        <v>45.31</v>
      </c>
      <c r="G25" s="50">
        <v>44.94</v>
      </c>
      <c r="H25" s="96"/>
      <c r="I25" s="35"/>
      <c r="J25" s="47"/>
      <c r="K25" s="13"/>
      <c r="L25" s="13"/>
      <c r="M25" s="13"/>
      <c r="N25" s="13"/>
      <c r="O25" s="13"/>
      <c r="P25" s="13"/>
      <c r="Q25" s="13"/>
      <c r="R25" s="13"/>
    </row>
    <row r="26" spans="1:18" ht="15" x14ac:dyDescent="0.25">
      <c r="A26" s="95">
        <v>19</v>
      </c>
      <c r="B26" s="50">
        <v>29.69</v>
      </c>
      <c r="C26" s="50">
        <v>29.82</v>
      </c>
      <c r="D26" s="50">
        <v>29.78</v>
      </c>
      <c r="E26" s="50">
        <v>29.81</v>
      </c>
      <c r="F26" s="50">
        <v>29.55</v>
      </c>
      <c r="G26" s="50">
        <v>29.28</v>
      </c>
      <c r="H26" s="96"/>
      <c r="I26" s="35"/>
      <c r="J26" s="47"/>
      <c r="K26" s="13"/>
      <c r="L26" s="13"/>
      <c r="M26" s="13"/>
      <c r="N26" s="13"/>
      <c r="O26" s="13"/>
      <c r="P26" s="13"/>
      <c r="Q26" s="13"/>
      <c r="R26" s="13"/>
    </row>
    <row r="27" spans="1:18" ht="15" x14ac:dyDescent="0.25">
      <c r="A27" s="95">
        <v>20</v>
      </c>
      <c r="B27" s="50">
        <v>36.53</v>
      </c>
      <c r="C27" s="50">
        <v>36.659999999999997</v>
      </c>
      <c r="D27" s="50">
        <v>36.51</v>
      </c>
      <c r="E27" s="50">
        <v>37.18</v>
      </c>
      <c r="F27" s="50">
        <v>37.17</v>
      </c>
      <c r="G27" s="50">
        <v>36.700000000000003</v>
      </c>
      <c r="H27" s="96"/>
      <c r="I27" s="35"/>
      <c r="J27" s="47"/>
      <c r="K27" s="13"/>
      <c r="L27" s="13"/>
      <c r="M27" s="13"/>
      <c r="N27" s="13"/>
      <c r="O27" s="13"/>
      <c r="P27" s="13"/>
      <c r="Q27" s="13"/>
      <c r="R27" s="13"/>
    </row>
    <row r="28" spans="1:18" ht="15" x14ac:dyDescent="0.25">
      <c r="A28" s="95">
        <v>21</v>
      </c>
      <c r="B28" s="50">
        <v>41.44</v>
      </c>
      <c r="C28" s="50">
        <v>41.57</v>
      </c>
      <c r="D28" s="50">
        <v>42.41</v>
      </c>
      <c r="E28" s="50">
        <v>41.32</v>
      </c>
      <c r="F28" s="50">
        <v>40.94</v>
      </c>
      <c r="G28" s="50"/>
      <c r="H28" s="96"/>
      <c r="I28" s="35"/>
      <c r="J28" s="47"/>
      <c r="K28" s="13"/>
      <c r="L28" s="13"/>
      <c r="M28" s="13"/>
      <c r="N28" s="13"/>
      <c r="O28" s="13"/>
      <c r="P28" s="13"/>
      <c r="Q28" s="13"/>
      <c r="R28" s="13"/>
    </row>
    <row r="29" spans="1:18" ht="15" x14ac:dyDescent="0.25">
      <c r="A29" s="95">
        <v>22</v>
      </c>
      <c r="B29" s="50">
        <v>32.69</v>
      </c>
      <c r="C29" s="50">
        <v>32.9</v>
      </c>
      <c r="D29" s="50">
        <v>32.770000000000003</v>
      </c>
      <c r="E29" s="50">
        <v>32.68</v>
      </c>
      <c r="F29" s="50">
        <v>32.56</v>
      </c>
      <c r="G29" s="50"/>
      <c r="H29" s="96"/>
      <c r="I29" s="35"/>
      <c r="J29" s="47"/>
      <c r="K29" s="22"/>
      <c r="L29" s="22"/>
      <c r="M29" s="22"/>
      <c r="N29" s="22"/>
      <c r="O29" s="22"/>
      <c r="P29" s="22"/>
      <c r="Q29" s="22"/>
      <c r="R29" s="22"/>
    </row>
    <row r="30" spans="1:18" ht="15" x14ac:dyDescent="0.25">
      <c r="A30" s="95">
        <v>23</v>
      </c>
      <c r="B30" s="50">
        <v>41.56</v>
      </c>
      <c r="C30" s="50">
        <v>41.59</v>
      </c>
      <c r="D30" s="50">
        <v>41.75</v>
      </c>
      <c r="E30" s="50">
        <v>41.88</v>
      </c>
      <c r="F30" s="50">
        <v>42.63</v>
      </c>
      <c r="G30" s="50"/>
      <c r="H30" s="96"/>
      <c r="I30" s="35"/>
      <c r="J30" s="47"/>
      <c r="K30" s="22"/>
      <c r="L30" s="22"/>
      <c r="M30" s="22"/>
      <c r="N30" s="22"/>
      <c r="O30" s="22"/>
      <c r="P30" s="22"/>
      <c r="Q30" s="22"/>
      <c r="R30" s="22"/>
    </row>
    <row r="31" spans="1:18" ht="15" x14ac:dyDescent="0.25">
      <c r="A31" s="95">
        <v>24</v>
      </c>
      <c r="B31" s="50">
        <v>37.43</v>
      </c>
      <c r="C31" s="50">
        <v>37.24</v>
      </c>
      <c r="D31" s="50">
        <v>36.99</v>
      </c>
      <c r="E31" s="50">
        <v>37.33</v>
      </c>
      <c r="F31" s="50">
        <v>36.659999999999997</v>
      </c>
      <c r="G31" s="50"/>
      <c r="H31" s="96"/>
      <c r="I31" s="35"/>
      <c r="J31" s="47"/>
      <c r="K31" s="22"/>
      <c r="L31" s="22"/>
      <c r="M31" s="22"/>
      <c r="N31" s="22"/>
      <c r="O31" s="22"/>
      <c r="P31" s="22"/>
      <c r="Q31" s="22"/>
      <c r="R31" s="22"/>
    </row>
    <row r="32" spans="1:18" ht="15" x14ac:dyDescent="0.25">
      <c r="A32" s="95">
        <v>25</v>
      </c>
      <c r="B32" s="50">
        <v>39.229999999999997</v>
      </c>
      <c r="C32" s="50">
        <v>38.89</v>
      </c>
      <c r="D32" s="50">
        <v>38.64</v>
      </c>
      <c r="E32" s="50">
        <v>38.479999999999997</v>
      </c>
      <c r="F32" s="50">
        <v>38.299999999999997</v>
      </c>
      <c r="G32" s="50"/>
      <c r="H32" s="96"/>
      <c r="I32" s="35"/>
      <c r="J32" s="48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95">
        <v>26</v>
      </c>
      <c r="B33" s="50">
        <v>28.36</v>
      </c>
      <c r="C33" s="50">
        <v>28.59</v>
      </c>
      <c r="D33" s="50">
        <v>28.32</v>
      </c>
      <c r="E33" s="50">
        <v>28.37</v>
      </c>
      <c r="F33" s="50">
        <v>28.39</v>
      </c>
      <c r="G33" s="50"/>
      <c r="H33" s="96"/>
      <c r="I33" s="35"/>
      <c r="J33" s="48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95">
        <v>27</v>
      </c>
      <c r="B34" s="50">
        <v>36.01</v>
      </c>
      <c r="C34" s="50">
        <v>35.6</v>
      </c>
      <c r="D34" s="50">
        <v>36.4</v>
      </c>
      <c r="E34" s="50">
        <v>35.78</v>
      </c>
      <c r="F34" s="50">
        <v>35.770000000000003</v>
      </c>
      <c r="G34" s="50"/>
      <c r="H34" s="96"/>
      <c r="I34" s="35"/>
      <c r="J34" s="48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95">
        <v>28</v>
      </c>
      <c r="B35" s="50">
        <v>44.95</v>
      </c>
      <c r="C35" s="50">
        <v>45.27</v>
      </c>
      <c r="D35" s="50">
        <v>44.89</v>
      </c>
      <c r="E35" s="50">
        <v>44.72</v>
      </c>
      <c r="F35" s="50">
        <v>44.31</v>
      </c>
      <c r="G35" s="50"/>
      <c r="H35" s="96"/>
      <c r="I35" s="35"/>
      <c r="J35" s="48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95">
        <v>29</v>
      </c>
      <c r="B36" s="50">
        <v>27.85</v>
      </c>
      <c r="C36" s="50">
        <v>27.76</v>
      </c>
      <c r="D36" s="50">
        <v>28.3</v>
      </c>
      <c r="E36" s="50">
        <v>28.28</v>
      </c>
      <c r="F36" s="50">
        <v>28.44</v>
      </c>
      <c r="G36" s="50"/>
      <c r="H36" s="96"/>
      <c r="I36" s="35"/>
      <c r="J36" s="48"/>
      <c r="K36" s="22"/>
      <c r="L36" s="22"/>
      <c r="M36" s="22"/>
      <c r="N36" s="22"/>
      <c r="O36" s="22"/>
      <c r="P36" s="22"/>
      <c r="Q36" s="22"/>
      <c r="R36" s="22"/>
    </row>
    <row r="37" spans="1:18" ht="15" customHeight="1" x14ac:dyDescent="0.25">
      <c r="A37" s="95">
        <v>30</v>
      </c>
      <c r="B37" s="50">
        <v>40.6</v>
      </c>
      <c r="C37" s="50">
        <v>40.630000000000003</v>
      </c>
      <c r="D37" s="50">
        <v>40.700000000000003</v>
      </c>
      <c r="E37" s="50">
        <v>40.619999999999997</v>
      </c>
      <c r="F37" s="50">
        <v>39.880000000000003</v>
      </c>
      <c r="G37" s="50"/>
      <c r="H37" s="96"/>
      <c r="I37" s="35"/>
      <c r="J37" s="48"/>
      <c r="K37" s="41"/>
      <c r="L37" s="42"/>
      <c r="M37" s="42"/>
      <c r="N37" s="42"/>
      <c r="O37" s="42"/>
      <c r="P37" s="42"/>
      <c r="Q37" s="42"/>
      <c r="R37" s="42"/>
    </row>
    <row r="38" spans="1:18" ht="15" x14ac:dyDescent="0.2">
      <c r="A38" s="25">
        <v>31</v>
      </c>
      <c r="B38" s="92"/>
      <c r="C38" s="93"/>
      <c r="D38" s="93"/>
      <c r="E38" s="93"/>
      <c r="F38" s="93"/>
      <c r="G38" s="100"/>
      <c r="H38" s="35"/>
      <c r="I38" s="35"/>
      <c r="J38" s="48"/>
      <c r="K38" s="42"/>
      <c r="L38" s="42"/>
      <c r="M38" s="42"/>
      <c r="N38" s="42"/>
      <c r="O38" s="42"/>
      <c r="P38" s="42"/>
      <c r="Q38" s="42"/>
      <c r="R38" s="42"/>
    </row>
    <row r="39" spans="1:18" ht="15" x14ac:dyDescent="0.2">
      <c r="A39" s="25">
        <v>32</v>
      </c>
      <c r="B39" s="36"/>
      <c r="C39" s="37"/>
      <c r="D39" s="37"/>
      <c r="E39" s="37"/>
      <c r="F39" s="37"/>
      <c r="G39" s="35"/>
      <c r="H39" s="35"/>
      <c r="I39" s="35"/>
      <c r="J39" s="48"/>
      <c r="K39" s="42"/>
      <c r="L39" s="42"/>
      <c r="M39" s="42"/>
      <c r="N39" s="42"/>
      <c r="O39" s="42"/>
      <c r="P39" s="42"/>
      <c r="Q39" s="42"/>
      <c r="R39" s="42"/>
    </row>
    <row r="40" spans="1:18" ht="15" x14ac:dyDescent="0.2">
      <c r="A40" s="25">
        <v>33</v>
      </c>
      <c r="B40" s="36"/>
      <c r="C40" s="37"/>
      <c r="D40" s="37"/>
      <c r="E40" s="37"/>
      <c r="F40" s="37"/>
      <c r="G40" s="35"/>
      <c r="H40" s="35"/>
      <c r="I40" s="35"/>
      <c r="J40" s="48"/>
      <c r="K40" s="113" t="s">
        <v>30</v>
      </c>
      <c r="L40" s="114"/>
      <c r="M40" s="114"/>
      <c r="N40" s="114"/>
      <c r="O40" s="114"/>
      <c r="P40" s="114"/>
      <c r="Q40" s="114"/>
      <c r="R40" s="114"/>
    </row>
    <row r="41" spans="1:18" ht="15" x14ac:dyDescent="0.2">
      <c r="A41" s="25">
        <v>34</v>
      </c>
      <c r="B41" s="36"/>
      <c r="C41" s="37"/>
      <c r="D41" s="37"/>
      <c r="E41" s="37"/>
      <c r="F41" s="37"/>
      <c r="G41" s="35"/>
      <c r="H41" s="35"/>
      <c r="I41" s="35"/>
      <c r="J41" s="48"/>
      <c r="K41" s="43"/>
      <c r="L41" s="43"/>
      <c r="M41" s="43"/>
      <c r="N41" s="43"/>
      <c r="O41" s="43"/>
      <c r="P41" s="43"/>
      <c r="Q41" s="43"/>
      <c r="R41" s="43"/>
    </row>
    <row r="42" spans="1:18" ht="15" x14ac:dyDescent="0.2">
      <c r="A42" s="25">
        <v>35</v>
      </c>
      <c r="B42" s="36"/>
      <c r="C42" s="37"/>
      <c r="D42" s="37"/>
      <c r="E42" s="37"/>
      <c r="F42" s="37"/>
      <c r="G42" s="35"/>
      <c r="H42" s="35"/>
      <c r="I42" s="35"/>
      <c r="J42" s="48"/>
      <c r="K42" s="43"/>
      <c r="L42" s="43"/>
      <c r="M42" s="43"/>
      <c r="N42" s="43"/>
      <c r="O42" s="43"/>
      <c r="P42" s="43"/>
      <c r="Q42" s="43"/>
      <c r="R42" s="43"/>
    </row>
    <row r="43" spans="1:18" ht="15" x14ac:dyDescent="0.2">
      <c r="A43" s="25">
        <v>36</v>
      </c>
      <c r="B43" s="36"/>
      <c r="C43" s="37"/>
      <c r="D43" s="37"/>
      <c r="E43" s="37"/>
      <c r="F43" s="37"/>
      <c r="G43" s="35"/>
      <c r="H43" s="35"/>
      <c r="I43" s="35"/>
      <c r="J43" s="48"/>
      <c r="K43" s="43"/>
      <c r="L43" s="43"/>
      <c r="M43" s="43"/>
      <c r="N43" s="43"/>
      <c r="O43" s="43"/>
      <c r="P43" s="43"/>
      <c r="Q43" s="43"/>
      <c r="R43" s="43"/>
    </row>
    <row r="44" spans="1:18" x14ac:dyDescent="0.2">
      <c r="A44" s="25">
        <v>37</v>
      </c>
      <c r="B44" s="38"/>
      <c r="C44" s="35"/>
      <c r="D44" s="35"/>
      <c r="E44" s="35"/>
      <c r="F44" s="35"/>
      <c r="G44" s="35"/>
      <c r="H44" s="35"/>
      <c r="I44" s="35"/>
      <c r="J44" s="47"/>
      <c r="K44" s="43"/>
      <c r="L44" s="43"/>
      <c r="M44" s="43"/>
      <c r="N44" s="43"/>
      <c r="O44" s="43"/>
      <c r="P44" s="43"/>
      <c r="Q44" s="43"/>
      <c r="R44" s="43"/>
    </row>
    <row r="45" spans="1:18" x14ac:dyDescent="0.2">
      <c r="A45" s="25">
        <v>38</v>
      </c>
      <c r="B45" s="38"/>
      <c r="C45" s="35"/>
      <c r="D45" s="35"/>
      <c r="E45" s="35"/>
      <c r="F45" s="35"/>
      <c r="G45" s="35"/>
      <c r="H45" s="35"/>
      <c r="I45" s="35"/>
      <c r="J45" s="47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5">
        <v>39</v>
      </c>
      <c r="B46" s="38"/>
      <c r="C46" s="35"/>
      <c r="D46" s="35"/>
      <c r="E46" s="35"/>
      <c r="F46" s="35"/>
      <c r="G46" s="35"/>
      <c r="H46" s="35"/>
      <c r="I46" s="35"/>
      <c r="J46" s="48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5">
        <v>40</v>
      </c>
      <c r="B47" s="38"/>
      <c r="C47" s="35"/>
      <c r="D47" s="35"/>
      <c r="E47" s="35"/>
      <c r="F47" s="35"/>
      <c r="G47" s="35"/>
      <c r="H47" s="35"/>
      <c r="I47" s="35"/>
      <c r="J47" s="48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5">
        <v>41</v>
      </c>
      <c r="B48" s="38"/>
      <c r="C48" s="35"/>
      <c r="D48" s="35"/>
      <c r="E48" s="35"/>
      <c r="F48" s="35"/>
      <c r="G48" s="35"/>
      <c r="H48" s="35"/>
      <c r="I48" s="35"/>
      <c r="J48" s="48"/>
      <c r="K48" s="22"/>
      <c r="L48" s="22"/>
      <c r="M48" s="22"/>
      <c r="N48" s="22"/>
      <c r="O48" s="22"/>
      <c r="P48" s="22"/>
      <c r="Q48" s="22"/>
      <c r="R48" s="22"/>
    </row>
    <row r="49" spans="1:29" x14ac:dyDescent="0.2">
      <c r="A49" s="25">
        <v>42</v>
      </c>
      <c r="B49" s="38"/>
      <c r="C49" s="35"/>
      <c r="D49" s="35"/>
      <c r="E49" s="35"/>
      <c r="F49" s="35"/>
      <c r="G49" s="35"/>
      <c r="H49" s="35"/>
      <c r="I49" s="35"/>
      <c r="J49" s="48"/>
      <c r="K49" s="22"/>
      <c r="L49" s="22"/>
      <c r="M49" s="22"/>
      <c r="N49" s="22"/>
      <c r="O49" s="22"/>
      <c r="P49" s="22"/>
      <c r="Q49" s="22"/>
      <c r="R49" s="22"/>
    </row>
    <row r="50" spans="1:29" x14ac:dyDescent="0.2">
      <c r="A50" s="25">
        <v>43</v>
      </c>
      <c r="B50" s="38"/>
      <c r="C50" s="35"/>
      <c r="D50" s="35"/>
      <c r="E50" s="35"/>
      <c r="F50" s="35"/>
      <c r="G50" s="35"/>
      <c r="H50" s="35"/>
      <c r="I50" s="35"/>
      <c r="J50" s="48"/>
      <c r="K50" s="22"/>
      <c r="L50" s="22"/>
      <c r="M50" s="22"/>
      <c r="N50" s="22"/>
      <c r="O50" s="22"/>
      <c r="P50" s="22"/>
      <c r="Q50" s="22"/>
      <c r="R50" s="22"/>
    </row>
    <row r="51" spans="1:29" x14ac:dyDescent="0.2">
      <c r="A51" s="25">
        <v>44</v>
      </c>
      <c r="B51" s="38"/>
      <c r="C51" s="35"/>
      <c r="D51" s="35"/>
      <c r="E51" s="35"/>
      <c r="F51" s="35"/>
      <c r="G51" s="35"/>
      <c r="H51" s="35"/>
      <c r="I51" s="35"/>
      <c r="J51" s="48"/>
      <c r="K51" s="22"/>
      <c r="L51" s="22"/>
      <c r="M51" s="22"/>
      <c r="N51" s="22"/>
      <c r="O51" s="22"/>
      <c r="P51" s="22"/>
      <c r="Q51" s="22"/>
      <c r="R51" s="22"/>
    </row>
    <row r="52" spans="1:29" x14ac:dyDescent="0.2">
      <c r="A52" s="25">
        <v>45</v>
      </c>
      <c r="B52" s="38"/>
      <c r="C52" s="35"/>
      <c r="D52" s="35"/>
      <c r="E52" s="35"/>
      <c r="F52" s="35"/>
      <c r="G52" s="35"/>
      <c r="H52" s="35"/>
      <c r="I52" s="35"/>
      <c r="J52" s="48"/>
      <c r="K52" s="22"/>
      <c r="L52" s="22"/>
      <c r="M52" s="22"/>
      <c r="N52" s="22"/>
      <c r="O52" s="22"/>
      <c r="P52" s="22"/>
      <c r="Q52" s="22"/>
      <c r="R52" s="22"/>
    </row>
    <row r="53" spans="1:29" x14ac:dyDescent="0.2">
      <c r="A53" s="25">
        <v>46</v>
      </c>
      <c r="B53" s="38"/>
      <c r="C53" s="35"/>
      <c r="D53" s="35"/>
      <c r="E53" s="35"/>
      <c r="F53" s="35"/>
      <c r="G53" s="35"/>
      <c r="H53" s="35"/>
      <c r="I53" s="35"/>
      <c r="J53" s="48"/>
      <c r="K53" s="22"/>
      <c r="L53" s="22"/>
      <c r="M53" s="22"/>
      <c r="N53" s="22"/>
      <c r="O53" s="22"/>
      <c r="P53" s="22"/>
      <c r="Q53" s="22"/>
      <c r="R53" s="22"/>
    </row>
    <row r="54" spans="1:29" x14ac:dyDescent="0.2">
      <c r="A54" s="25">
        <v>47</v>
      </c>
      <c r="B54" s="38"/>
      <c r="C54" s="35"/>
      <c r="D54" s="35"/>
      <c r="E54" s="35"/>
      <c r="F54" s="35"/>
      <c r="G54" s="35"/>
      <c r="H54" s="35"/>
      <c r="I54" s="35"/>
      <c r="J54" s="48"/>
      <c r="K54" s="22"/>
      <c r="L54" s="22"/>
      <c r="M54" s="22"/>
      <c r="N54" s="22"/>
      <c r="O54" s="22"/>
      <c r="P54" s="22"/>
      <c r="Q54" s="22"/>
      <c r="R54" s="22"/>
    </row>
    <row r="55" spans="1:29" x14ac:dyDescent="0.2">
      <c r="A55" s="25">
        <v>48</v>
      </c>
      <c r="B55" s="38"/>
      <c r="C55" s="35"/>
      <c r="D55" s="35"/>
      <c r="E55" s="35"/>
      <c r="F55" s="35"/>
      <c r="G55" s="35"/>
      <c r="H55" s="35"/>
      <c r="I55" s="35"/>
      <c r="J55" s="48"/>
      <c r="K55" s="22"/>
      <c r="L55" s="22"/>
      <c r="M55" s="22"/>
      <c r="N55" s="22"/>
      <c r="O55" s="22"/>
      <c r="P55" s="22"/>
      <c r="Q55" s="22"/>
      <c r="R55" s="22"/>
    </row>
    <row r="56" spans="1:29" x14ac:dyDescent="0.2">
      <c r="A56" s="25">
        <v>49</v>
      </c>
      <c r="B56" s="38"/>
      <c r="C56" s="35"/>
      <c r="D56" s="35"/>
      <c r="E56" s="35"/>
      <c r="F56" s="35"/>
      <c r="G56" s="35"/>
      <c r="H56" s="35"/>
      <c r="I56" s="35"/>
      <c r="J56" s="48"/>
      <c r="K56" s="22"/>
      <c r="L56" s="22"/>
      <c r="M56" s="22"/>
      <c r="N56" s="22"/>
      <c r="O56" s="22"/>
      <c r="P56" s="22"/>
      <c r="Q56" s="22"/>
      <c r="R56" s="22"/>
    </row>
    <row r="57" spans="1:29" ht="13.5" thickBot="1" x14ac:dyDescent="0.25">
      <c r="A57" s="26">
        <v>50</v>
      </c>
      <c r="B57" s="39"/>
      <c r="C57" s="40"/>
      <c r="D57" s="40"/>
      <c r="E57" s="40"/>
      <c r="F57" s="40"/>
      <c r="G57" s="40"/>
      <c r="H57" s="40"/>
      <c r="I57" s="40"/>
      <c r="J57" s="49"/>
      <c r="K57" s="22"/>
      <c r="L57" s="22"/>
      <c r="M57" s="22"/>
      <c r="N57" s="22"/>
      <c r="O57" s="22"/>
      <c r="P57" s="22"/>
      <c r="Q57" s="22"/>
      <c r="R57" s="22"/>
    </row>
    <row r="58" spans="1:29" x14ac:dyDescent="0.2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29" x14ac:dyDescent="0.2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">
      <c r="A61" s="13"/>
      <c r="B61" s="124" t="s">
        <v>26</v>
      </c>
      <c r="C61" s="125"/>
      <c r="D61" s="125"/>
      <c r="E61" s="125"/>
      <c r="F61" s="125"/>
      <c r="G61" s="125"/>
      <c r="H61" s="125"/>
      <c r="I61" s="125"/>
      <c r="J61" s="125"/>
      <c r="K61" s="22"/>
      <c r="L61" s="22"/>
      <c r="M61" s="22"/>
      <c r="N61" s="22"/>
      <c r="O61" s="22"/>
      <c r="P61" s="22"/>
      <c r="Q61" s="22"/>
      <c r="R61" s="22"/>
    </row>
    <row r="62" spans="1:29" x14ac:dyDescent="0.2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5" thickBot="1" x14ac:dyDescent="0.25">
      <c r="A63" s="23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3"/>
      <c r="L63" s="22"/>
      <c r="M63" s="22"/>
      <c r="N63" s="22"/>
      <c r="O63" s="22"/>
      <c r="P63" s="22"/>
      <c r="Q63" s="22"/>
      <c r="R63" s="22"/>
      <c r="T63" s="11"/>
      <c r="U63" s="11"/>
      <c r="V63" s="11"/>
      <c r="W63" s="11"/>
      <c r="X63" s="11"/>
      <c r="Y63" s="11"/>
      <c r="Z63" s="11"/>
      <c r="AA63" s="11"/>
      <c r="AB63" s="11"/>
      <c r="AC63" s="9"/>
    </row>
    <row r="64" spans="1:29" x14ac:dyDescent="0.2">
      <c r="A64" s="24">
        <v>1</v>
      </c>
      <c r="B64" s="22">
        <f t="shared" ref="B64:B73" si="0">IF((B8&lt;&gt;0)*ISNUMBER(B8),100*(B8/B8),"")</f>
        <v>100</v>
      </c>
      <c r="C64" s="22">
        <f t="shared" ref="C64:C73" si="1">IF((B8&lt;&gt;0)*ISNUMBER(C8),100*(C8/B8),"")</f>
        <v>99.345692475463466</v>
      </c>
      <c r="D64" s="22">
        <f t="shared" ref="D64:D73" si="2">IF((B8&lt;&gt;0)*ISNUMBER(D8),100*(D8/B8),"")</f>
        <v>99.100327153762265</v>
      </c>
      <c r="E64" s="22">
        <f t="shared" ref="E64:E73" si="3">IF((B8&lt;&gt;0)*ISNUMBER(E8),100*(E8/B8),"")</f>
        <v>99.400218102508191</v>
      </c>
      <c r="F64" s="22">
        <f t="shared" ref="F64:F73" si="4">IF((B8&lt;&gt;0)*ISNUMBER(F8),100*(F8/B8),"")</f>
        <v>100.59978189749181</v>
      </c>
      <c r="G64" s="22">
        <f t="shared" ref="G64:G73" si="5">IF((B8&lt;&gt;0)*ISNUMBER(G8),100*(G8/B8),"")</f>
        <v>100.40894220283533</v>
      </c>
      <c r="H64" s="22" t="str">
        <f t="shared" ref="H64:H73" si="6">IF((B8&lt;&gt;0)*ISNUMBER(H8),100*(H8/B8),"")</f>
        <v/>
      </c>
      <c r="I64" s="22" t="str">
        <f t="shared" ref="I64:I73" si="7">IF((B8&lt;&gt;0)*ISNUMBER(I8),100*(I8/B8),"")</f>
        <v/>
      </c>
      <c r="J64" s="22" t="str">
        <f t="shared" ref="J64:J73" si="8">IF((B8&lt;&gt;0)*ISNUMBER(J8),100*(J8/B8),"")</f>
        <v/>
      </c>
      <c r="K64" s="20"/>
      <c r="L64" s="22"/>
      <c r="M64" s="22"/>
      <c r="N64" s="22"/>
      <c r="O64" s="22"/>
      <c r="P64" s="22"/>
      <c r="Q64" s="22"/>
      <c r="R64" s="22"/>
      <c r="T64" s="9"/>
      <c r="U64" s="10"/>
      <c r="V64" s="10"/>
      <c r="W64" s="10"/>
      <c r="X64" s="10"/>
      <c r="Y64" s="10"/>
      <c r="Z64" s="10"/>
      <c r="AA64" s="10"/>
      <c r="AB64" s="10"/>
      <c r="AC64" s="9"/>
    </row>
    <row r="65" spans="1:29" x14ac:dyDescent="0.2">
      <c r="A65" s="25">
        <v>2</v>
      </c>
      <c r="B65" s="22">
        <f t="shared" si="0"/>
        <v>100</v>
      </c>
      <c r="C65" s="22">
        <f t="shared" si="1"/>
        <v>99.639462471320869</v>
      </c>
      <c r="D65" s="22">
        <f t="shared" si="2"/>
        <v>99.278924942641737</v>
      </c>
      <c r="E65" s="22">
        <f t="shared" si="3"/>
        <v>99.082268108816777</v>
      </c>
      <c r="F65" s="22">
        <f t="shared" si="4"/>
        <v>99.541134054408388</v>
      </c>
      <c r="G65" s="22">
        <f t="shared" si="5"/>
        <v>99.47558177646674</v>
      </c>
      <c r="H65" s="22" t="str">
        <f t="shared" si="6"/>
        <v/>
      </c>
      <c r="I65" s="22" t="str">
        <f t="shared" si="7"/>
        <v/>
      </c>
      <c r="J65" s="22" t="str">
        <f t="shared" si="8"/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">
      <c r="A66" s="25">
        <v>3</v>
      </c>
      <c r="B66" s="22">
        <f t="shared" si="0"/>
        <v>100</v>
      </c>
      <c r="C66" s="22">
        <f t="shared" si="1"/>
        <v>99.511480214948705</v>
      </c>
      <c r="D66" s="22">
        <f t="shared" si="2"/>
        <v>98.754274548119199</v>
      </c>
      <c r="E66" s="22">
        <f t="shared" si="3"/>
        <v>100.17098192476794</v>
      </c>
      <c r="F66" s="22">
        <f t="shared" si="4"/>
        <v>101.63654127992183</v>
      </c>
      <c r="G66" s="22">
        <f t="shared" si="5"/>
        <v>100.65950170981925</v>
      </c>
      <c r="H66" s="22" t="str">
        <f t="shared" si="6"/>
        <v/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">
      <c r="A67" s="25">
        <v>4</v>
      </c>
      <c r="B67" s="22">
        <f t="shared" si="0"/>
        <v>100</v>
      </c>
      <c r="C67" s="22">
        <f t="shared" si="1"/>
        <v>100.51860890787066</v>
      </c>
      <c r="D67" s="22">
        <f t="shared" si="2"/>
        <v>99.176327028676013</v>
      </c>
      <c r="E67" s="22">
        <f t="shared" si="3"/>
        <v>99.694935936546671</v>
      </c>
      <c r="F67" s="22">
        <f t="shared" si="4"/>
        <v>100.57962172056132</v>
      </c>
      <c r="G67" s="22">
        <f t="shared" si="5"/>
        <v>100.97620500305065</v>
      </c>
      <c r="H67" s="22" t="str">
        <f t="shared" si="6"/>
        <v/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">
      <c r="A68" s="25">
        <v>5</v>
      </c>
      <c r="B68" s="22">
        <f t="shared" si="0"/>
        <v>100</v>
      </c>
      <c r="C68" s="22">
        <f t="shared" si="1"/>
        <v>100.1857010213556</v>
      </c>
      <c r="D68" s="22">
        <f t="shared" si="2"/>
        <v>100.12380068090374</v>
      </c>
      <c r="E68" s="22">
        <f t="shared" si="3"/>
        <v>99.47384710615907</v>
      </c>
      <c r="F68" s="22">
        <f t="shared" si="4"/>
        <v>102.32126276694522</v>
      </c>
      <c r="G68" s="22">
        <f t="shared" si="5"/>
        <v>100.99040544722997</v>
      </c>
      <c r="H68" s="22" t="str">
        <f t="shared" si="6"/>
        <v/>
      </c>
      <c r="I68" s="22" t="str">
        <f t="shared" si="7"/>
        <v/>
      </c>
      <c r="J68" s="22" t="str">
        <f t="shared" si="8"/>
        <v/>
      </c>
      <c r="K68" s="20"/>
      <c r="L68" s="13"/>
      <c r="M68" s="13"/>
      <c r="N68" s="13"/>
      <c r="O68" s="13"/>
      <c r="P68" s="13"/>
      <c r="Q68" s="13"/>
      <c r="R68" s="13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">
      <c r="A69" s="25">
        <v>6</v>
      </c>
      <c r="B69" s="22">
        <f t="shared" si="0"/>
        <v>100</v>
      </c>
      <c r="C69" s="22">
        <f t="shared" si="1"/>
        <v>99.779492833517097</v>
      </c>
      <c r="D69" s="22">
        <f t="shared" si="2"/>
        <v>99.977949283351705</v>
      </c>
      <c r="E69" s="22">
        <f t="shared" si="3"/>
        <v>99.338478500551261</v>
      </c>
      <c r="F69" s="22">
        <f t="shared" si="4"/>
        <v>100.59536934950386</v>
      </c>
      <c r="G69" s="22">
        <f t="shared" si="5"/>
        <v>100.39691289966923</v>
      </c>
      <c r="H69" s="22" t="str">
        <f t="shared" si="6"/>
        <v/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">
      <c r="A70" s="25">
        <v>7</v>
      </c>
      <c r="B70" s="22">
        <f t="shared" si="0"/>
        <v>100</v>
      </c>
      <c r="C70" s="22">
        <f t="shared" si="1"/>
        <v>99.855560905151648</v>
      </c>
      <c r="D70" s="22">
        <f t="shared" si="2"/>
        <v>100.24073182474721</v>
      </c>
      <c r="E70" s="22">
        <f t="shared" si="3"/>
        <v>99.791365751885735</v>
      </c>
      <c r="F70" s="22">
        <f t="shared" si="4"/>
        <v>100.57775637939335</v>
      </c>
      <c r="G70" s="22">
        <f t="shared" si="5"/>
        <v>100.24073182474721</v>
      </c>
      <c r="H70" s="22" t="str">
        <f t="shared" si="6"/>
        <v/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">
      <c r="A71" s="25">
        <v>8</v>
      </c>
      <c r="B71" s="22">
        <f t="shared" si="0"/>
        <v>100</v>
      </c>
      <c r="C71" s="22">
        <f t="shared" si="1"/>
        <v>99.143079719553356</v>
      </c>
      <c r="D71" s="22">
        <f t="shared" si="2"/>
        <v>98.260192157881093</v>
      </c>
      <c r="E71" s="22">
        <f t="shared" si="3"/>
        <v>98.312126720332387</v>
      </c>
      <c r="F71" s="22">
        <f t="shared" si="4"/>
        <v>99.506621656712539</v>
      </c>
      <c r="G71" s="22">
        <f t="shared" si="5"/>
        <v>99.688392625292138</v>
      </c>
      <c r="H71" s="22" t="str">
        <f t="shared" si="6"/>
        <v/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">
      <c r="A72" s="25">
        <v>9</v>
      </c>
      <c r="B72" s="22">
        <f t="shared" si="0"/>
        <v>100</v>
      </c>
      <c r="C72" s="22">
        <f t="shared" si="1"/>
        <v>100.16309887869521</v>
      </c>
      <c r="D72" s="22">
        <f t="shared" si="2"/>
        <v>100.32619775739042</v>
      </c>
      <c r="E72" s="22">
        <f t="shared" si="3"/>
        <v>100.59123343527014</v>
      </c>
      <c r="F72" s="22">
        <f t="shared" si="4"/>
        <v>100.36697247706421</v>
      </c>
      <c r="G72" s="22">
        <f t="shared" si="5"/>
        <v>100.44852191641182</v>
      </c>
      <c r="H72" s="22" t="str">
        <f t="shared" si="6"/>
        <v/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">
      <c r="A73" s="25">
        <v>10</v>
      </c>
      <c r="B73" s="22">
        <f t="shared" si="0"/>
        <v>100</v>
      </c>
      <c r="C73" s="22">
        <f t="shared" si="1"/>
        <v>99.814471243042675</v>
      </c>
      <c r="D73" s="22">
        <f t="shared" si="2"/>
        <v>100.95414789292343</v>
      </c>
      <c r="E73" s="22">
        <f t="shared" si="3"/>
        <v>100.98065200106016</v>
      </c>
      <c r="F73" s="22">
        <f t="shared" si="4"/>
        <v>100.79512324410285</v>
      </c>
      <c r="G73" s="22">
        <f t="shared" si="5"/>
        <v>100.55658627087199</v>
      </c>
      <c r="H73" s="22" t="str">
        <f t="shared" si="6"/>
        <v/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">
      <c r="A74" s="25">
        <v>11</v>
      </c>
      <c r="B74" s="22">
        <f t="shared" ref="B74:B103" si="9">IF((B18&lt;&gt;0)*ISNUMBER(B18),100*(B18/B18),"")</f>
        <v>100</v>
      </c>
      <c r="C74" s="22">
        <f t="shared" ref="C74:C103" si="10">IF((B18&lt;&gt;0)*ISNUMBER(C18),100*(C18/B18),"")</f>
        <v>100.41906757464642</v>
      </c>
      <c r="D74" s="22">
        <f t="shared" ref="D74:D103" si="11">IF((B18&lt;&gt;0)*ISNUMBER(D18),100*(D18/B18),"")</f>
        <v>100.94290204295442</v>
      </c>
      <c r="E74" s="22">
        <f t="shared" ref="E74:E103" si="12">IF((B18&lt;&gt;0)*ISNUMBER(E18),100*(E18/B18),"")</f>
        <v>100.34049240440022</v>
      </c>
      <c r="F74" s="22">
        <f t="shared" ref="F74:F103" si="13">IF((B18&lt;&gt;0)*ISNUMBER(F18),100*(F18/B18),"")</f>
        <v>101.41435306443162</v>
      </c>
      <c r="G74" s="22">
        <f t="shared" ref="G74:G103" si="14">IF((B18&lt;&gt;0)*ISNUMBER(G18),100*(G18/B18),"")</f>
        <v>100.15715034049242</v>
      </c>
      <c r="H74" s="22" t="str">
        <f t="shared" ref="H74:H103" si="15">IF((B18&lt;&gt;0)*ISNUMBER(H18),100*(H18/B18),"")</f>
        <v/>
      </c>
      <c r="I74" s="22" t="str">
        <f t="shared" ref="I74:I103" si="16">IF((B18&lt;&gt;0)*ISNUMBER(I18),100*(I18/B18),"")</f>
        <v/>
      </c>
      <c r="J74" s="22" t="str">
        <f t="shared" ref="J74:J103" si="17">IF((B18&lt;&gt;0)*ISNUMBER(J18),100*(J18/B18),"")</f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">
      <c r="A75" s="25">
        <v>12</v>
      </c>
      <c r="B75" s="22">
        <f t="shared" si="9"/>
        <v>100</v>
      </c>
      <c r="C75" s="22">
        <f t="shared" si="10"/>
        <v>99.933229468061427</v>
      </c>
      <c r="D75" s="22">
        <f t="shared" si="11"/>
        <v>99.310037836634763</v>
      </c>
      <c r="E75" s="22">
        <f t="shared" si="12"/>
        <v>99.955486312040946</v>
      </c>
      <c r="F75" s="22">
        <f t="shared" si="13"/>
        <v>100.24482528377476</v>
      </c>
      <c r="G75" s="22">
        <f t="shared" si="14"/>
        <v>99.22101046071667</v>
      </c>
      <c r="H75" s="22" t="str">
        <f t="shared" si="15"/>
        <v/>
      </c>
      <c r="I75" s="22" t="str">
        <f t="shared" si="16"/>
        <v/>
      </c>
      <c r="J75" s="22" t="str">
        <f t="shared" si="17"/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">
      <c r="A76" s="25">
        <v>13</v>
      </c>
      <c r="B76" s="22">
        <f t="shared" si="9"/>
        <v>100</v>
      </c>
      <c r="C76" s="22">
        <f t="shared" si="10"/>
        <v>99.790630724941124</v>
      </c>
      <c r="D76" s="22">
        <f t="shared" si="11"/>
        <v>99.973828840617642</v>
      </c>
      <c r="E76" s="22">
        <f t="shared" si="12"/>
        <v>100</v>
      </c>
      <c r="F76" s="22">
        <f t="shared" si="13"/>
        <v>99.973828840617642</v>
      </c>
      <c r="G76" s="22">
        <f t="shared" si="14"/>
        <v>98.560586233970156</v>
      </c>
      <c r="H76" s="22" t="str">
        <f t="shared" si="15"/>
        <v/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">
      <c r="A77" s="25">
        <v>14</v>
      </c>
      <c r="B77" s="22">
        <f t="shared" si="9"/>
        <v>100</v>
      </c>
      <c r="C77" s="22">
        <f t="shared" si="10"/>
        <v>100.4120443740095</v>
      </c>
      <c r="D77" s="22">
        <f t="shared" si="11"/>
        <v>99.429477020602221</v>
      </c>
      <c r="E77" s="22">
        <f t="shared" si="12"/>
        <v>99.461172741679874</v>
      </c>
      <c r="F77" s="22">
        <f t="shared" si="13"/>
        <v>100.4754358161648</v>
      </c>
      <c r="G77" s="22">
        <f t="shared" si="14"/>
        <v>99.651347068145796</v>
      </c>
      <c r="H77" s="22" t="str">
        <f t="shared" si="15"/>
        <v/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">
      <c r="A78" s="25">
        <v>15</v>
      </c>
      <c r="B78" s="22">
        <f t="shared" si="9"/>
        <v>100</v>
      </c>
      <c r="C78" s="22">
        <f t="shared" si="10"/>
        <v>99.811579307982186</v>
      </c>
      <c r="D78" s="22">
        <f t="shared" si="11"/>
        <v>99.194929770469329</v>
      </c>
      <c r="E78" s="22">
        <f t="shared" si="12"/>
        <v>100.41109969167523</v>
      </c>
      <c r="F78" s="22">
        <f t="shared" si="13"/>
        <v>99.571771154504958</v>
      </c>
      <c r="G78" s="22">
        <f t="shared" si="14"/>
        <v>98.544021925316883</v>
      </c>
      <c r="H78" s="22" t="str">
        <f t="shared" si="15"/>
        <v/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">
      <c r="A79" s="25">
        <v>16</v>
      </c>
      <c r="B79" s="22">
        <f t="shared" si="9"/>
        <v>100</v>
      </c>
      <c r="C79" s="22">
        <f t="shared" si="10"/>
        <v>101.46693187468922</v>
      </c>
      <c r="D79" s="22">
        <f t="shared" si="11"/>
        <v>100.69617105917455</v>
      </c>
      <c r="E79" s="22">
        <f t="shared" si="12"/>
        <v>102.83441074092492</v>
      </c>
      <c r="F79" s="22">
        <f t="shared" si="13"/>
        <v>101.44206862257583</v>
      </c>
      <c r="G79" s="22">
        <f t="shared" si="14"/>
        <v>100.82048731974143</v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">
      <c r="A80" s="25">
        <v>17</v>
      </c>
      <c r="B80" s="22">
        <f t="shared" si="9"/>
        <v>100</v>
      </c>
      <c r="C80" s="22">
        <f t="shared" si="10"/>
        <v>99.847211611917501</v>
      </c>
      <c r="D80" s="22">
        <f t="shared" si="11"/>
        <v>100.11459129106188</v>
      </c>
      <c r="E80" s="22">
        <f t="shared" si="12"/>
        <v>99.885408708938115</v>
      </c>
      <c r="F80" s="22">
        <f t="shared" si="13"/>
        <v>101.48968678380443</v>
      </c>
      <c r="G80" s="22">
        <f t="shared" si="14"/>
        <v>102.48281130634072</v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">
      <c r="A81" s="25">
        <v>18</v>
      </c>
      <c r="B81" s="22">
        <f t="shared" si="9"/>
        <v>100</v>
      </c>
      <c r="C81" s="22">
        <f t="shared" si="10"/>
        <v>99.933584237325661</v>
      </c>
      <c r="D81" s="22">
        <f t="shared" si="11"/>
        <v>100.1549701129068</v>
      </c>
      <c r="E81" s="22">
        <f t="shared" si="12"/>
        <v>100.68629621430152</v>
      </c>
      <c r="F81" s="22">
        <f t="shared" si="13"/>
        <v>100.30994022581359</v>
      </c>
      <c r="G81" s="22">
        <f t="shared" si="14"/>
        <v>99.490812486163378</v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">
      <c r="A82" s="25">
        <v>19</v>
      </c>
      <c r="B82" s="22">
        <f t="shared" si="9"/>
        <v>100</v>
      </c>
      <c r="C82" s="22">
        <f t="shared" si="10"/>
        <v>100.43785786460087</v>
      </c>
      <c r="D82" s="22">
        <f t="shared" si="11"/>
        <v>100.3031323678006</v>
      </c>
      <c r="E82" s="22">
        <f t="shared" si="12"/>
        <v>100.40417649040081</v>
      </c>
      <c r="F82" s="22">
        <f t="shared" si="13"/>
        <v>99.528460761199057</v>
      </c>
      <c r="G82" s="22">
        <f t="shared" si="14"/>
        <v>98.619063657797241</v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">
      <c r="A83" s="25">
        <v>20</v>
      </c>
      <c r="B83" s="22">
        <f t="shared" si="9"/>
        <v>100</v>
      </c>
      <c r="C83" s="22">
        <f t="shared" si="10"/>
        <v>100.35587188612098</v>
      </c>
      <c r="D83" s="22">
        <f t="shared" si="11"/>
        <v>99.945250479058302</v>
      </c>
      <c r="E83" s="22">
        <f t="shared" si="12"/>
        <v>101.77935943060498</v>
      </c>
      <c r="F83" s="22">
        <f t="shared" si="13"/>
        <v>101.75198467013414</v>
      </c>
      <c r="G83" s="22">
        <f t="shared" si="14"/>
        <v>100.46537092800438</v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">
      <c r="A84" s="25">
        <v>21</v>
      </c>
      <c r="B84" s="22">
        <f t="shared" si="9"/>
        <v>100</v>
      </c>
      <c r="C84" s="22">
        <f t="shared" si="10"/>
        <v>100.31370656370657</v>
      </c>
      <c r="D84" s="22">
        <f t="shared" si="11"/>
        <v>102.34073359073359</v>
      </c>
      <c r="E84" s="22">
        <f t="shared" si="12"/>
        <v>99.710424710424718</v>
      </c>
      <c r="F84" s="22">
        <f t="shared" si="13"/>
        <v>98.793436293436301</v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">
      <c r="A85" s="25">
        <v>22</v>
      </c>
      <c r="B85" s="22">
        <f t="shared" si="9"/>
        <v>100</v>
      </c>
      <c r="C85" s="22">
        <f t="shared" si="10"/>
        <v>100.6423982869379</v>
      </c>
      <c r="D85" s="22">
        <f t="shared" si="11"/>
        <v>100.24472315692874</v>
      </c>
      <c r="E85" s="22">
        <f t="shared" si="12"/>
        <v>99.969409605383916</v>
      </c>
      <c r="F85" s="22">
        <f t="shared" si="13"/>
        <v>99.602324869990838</v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">
      <c r="A86" s="25">
        <v>23</v>
      </c>
      <c r="B86" s="22">
        <f t="shared" si="9"/>
        <v>100</v>
      </c>
      <c r="C86" s="22">
        <f t="shared" si="10"/>
        <v>100.07218479307028</v>
      </c>
      <c r="D86" s="22">
        <f t="shared" si="11"/>
        <v>100.45717035611163</v>
      </c>
      <c r="E86" s="22">
        <f t="shared" si="12"/>
        <v>100.76997112608277</v>
      </c>
      <c r="F86" s="22">
        <f t="shared" si="13"/>
        <v>102.57459095283927</v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">
      <c r="A87" s="25">
        <v>24</v>
      </c>
      <c r="B87" s="22">
        <f t="shared" si="9"/>
        <v>100</v>
      </c>
      <c r="C87" s="22">
        <f t="shared" si="10"/>
        <v>99.492385786802046</v>
      </c>
      <c r="D87" s="22">
        <f t="shared" si="11"/>
        <v>98.824472348383651</v>
      </c>
      <c r="E87" s="22">
        <f t="shared" si="12"/>
        <v>99.732834624632645</v>
      </c>
      <c r="F87" s="22">
        <f t="shared" si="13"/>
        <v>97.942826609671371</v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">
      <c r="A88" s="25">
        <v>25</v>
      </c>
      <c r="B88" s="22">
        <f t="shared" si="9"/>
        <v>100</v>
      </c>
      <c r="C88" s="22">
        <f t="shared" si="10"/>
        <v>99.13331633953608</v>
      </c>
      <c r="D88" s="22">
        <f t="shared" si="11"/>
        <v>98.496048942136127</v>
      </c>
      <c r="E88" s="22">
        <f t="shared" si="12"/>
        <v>98.088197807800142</v>
      </c>
      <c r="F88" s="22">
        <f t="shared" si="13"/>
        <v>97.629365281672193</v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">
      <c r="A89" s="25">
        <v>26</v>
      </c>
      <c r="B89" s="22">
        <f t="shared" si="9"/>
        <v>100</v>
      </c>
      <c r="C89" s="22">
        <f t="shared" si="10"/>
        <v>100.81100141043724</v>
      </c>
      <c r="D89" s="22">
        <f t="shared" si="11"/>
        <v>99.858956276445696</v>
      </c>
      <c r="E89" s="22">
        <f t="shared" si="12"/>
        <v>100.0352609308886</v>
      </c>
      <c r="F89" s="22">
        <f t="shared" si="13"/>
        <v>100.10578279266574</v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">
      <c r="A90" s="25">
        <v>27</v>
      </c>
      <c r="B90" s="22">
        <f t="shared" si="9"/>
        <v>100</v>
      </c>
      <c r="C90" s="22">
        <f t="shared" si="10"/>
        <v>98.861427381282979</v>
      </c>
      <c r="D90" s="22">
        <f t="shared" si="11"/>
        <v>101.08303249097472</v>
      </c>
      <c r="E90" s="22">
        <f t="shared" si="12"/>
        <v>99.361288530963634</v>
      </c>
      <c r="F90" s="22">
        <f t="shared" si="13"/>
        <v>99.333518467092489</v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">
      <c r="A91" s="25">
        <v>28</v>
      </c>
      <c r="B91" s="22">
        <f t="shared" si="9"/>
        <v>100</v>
      </c>
      <c r="C91" s="22">
        <f t="shared" si="10"/>
        <v>100.71190211345939</v>
      </c>
      <c r="D91" s="22">
        <f t="shared" si="11"/>
        <v>99.866518353726349</v>
      </c>
      <c r="E91" s="22">
        <f t="shared" si="12"/>
        <v>99.488320355951046</v>
      </c>
      <c r="F91" s="22">
        <f t="shared" si="13"/>
        <v>98.576195773081196</v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">
      <c r="A92" s="25">
        <v>29</v>
      </c>
      <c r="B92" s="22">
        <f t="shared" si="9"/>
        <v>100</v>
      </c>
      <c r="C92" s="22">
        <f t="shared" si="10"/>
        <v>99.676840215439853</v>
      </c>
      <c r="D92" s="22">
        <f t="shared" si="11"/>
        <v>101.61579892280072</v>
      </c>
      <c r="E92" s="22">
        <f t="shared" si="12"/>
        <v>101.5439856373429</v>
      </c>
      <c r="F92" s="22">
        <f t="shared" si="13"/>
        <v>102.1184919210054</v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">
      <c r="A93" s="25">
        <v>30</v>
      </c>
      <c r="B93" s="22">
        <f t="shared" si="9"/>
        <v>100</v>
      </c>
      <c r="C93" s="22">
        <f t="shared" si="10"/>
        <v>100.07389162561577</v>
      </c>
      <c r="D93" s="22">
        <f t="shared" si="11"/>
        <v>100.24630541871922</v>
      </c>
      <c r="E93" s="22">
        <f t="shared" si="12"/>
        <v>100.04926108374383</v>
      </c>
      <c r="F93" s="22">
        <f t="shared" si="13"/>
        <v>98.22660098522168</v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">
      <c r="A94" s="25">
        <v>31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">
      <c r="A95" s="25">
        <v>32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">
      <c r="A96" s="25">
        <v>33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">
      <c r="A97" s="25">
        <v>34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ht="13.5" customHeight="1" x14ac:dyDescent="0.2">
      <c r="A98" s="25">
        <v>35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44"/>
      <c r="L98" s="45"/>
      <c r="M98" s="45"/>
      <c r="N98" s="45"/>
      <c r="O98" s="45"/>
      <c r="P98" s="45"/>
      <c r="Q98" s="45"/>
      <c r="R98" s="45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x14ac:dyDescent="0.2">
      <c r="A99" s="25">
        <v>36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5"/>
      <c r="M99" s="45"/>
      <c r="N99" s="45"/>
      <c r="O99" s="45"/>
      <c r="P99" s="45"/>
      <c r="Q99" s="45"/>
      <c r="R99" s="45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">
      <c r="A100" s="25">
        <v>37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6"/>
      <c r="L100" s="45"/>
      <c r="M100" s="45"/>
      <c r="N100" s="45"/>
      <c r="O100" s="45"/>
      <c r="P100" s="45"/>
      <c r="Q100" s="45"/>
      <c r="R100" s="45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">
      <c r="A101" s="25">
        <v>38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6"/>
      <c r="L101" s="45"/>
      <c r="M101" s="45"/>
      <c r="N101" s="45"/>
      <c r="O101" s="45"/>
      <c r="P101" s="45"/>
      <c r="Q101" s="45"/>
      <c r="R101" s="45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">
      <c r="A102" s="25">
        <v>39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115" t="s">
        <v>29</v>
      </c>
      <c r="L102" s="116"/>
      <c r="M102" s="116"/>
      <c r="N102" s="116"/>
      <c r="O102" s="116"/>
      <c r="P102" s="116"/>
      <c r="Q102" s="116"/>
      <c r="R102" s="116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">
      <c r="A103" s="25">
        <v>40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7"/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">
      <c r="A104" s="25">
        <v>41</v>
      </c>
      <c r="B104" s="22" t="str">
        <f t="shared" ref="B104:B113" si="18">IF((B48&lt;&gt;0)*ISNUMBER(B48),100*(B48/B48),"")</f>
        <v/>
      </c>
      <c r="C104" s="22" t="str">
        <f t="shared" ref="C104:C113" si="19">IF((B48&lt;&gt;0)*ISNUMBER(C48),100*(C48/B48),"")</f>
        <v/>
      </c>
      <c r="D104" s="22" t="str">
        <f t="shared" ref="D104:D113" si="20">IF((B48&lt;&gt;0)*ISNUMBER(D48),100*(D48/B48),"")</f>
        <v/>
      </c>
      <c r="E104" s="22" t="str">
        <f t="shared" ref="E104:E113" si="21">IF((B48&lt;&gt;0)*ISNUMBER(E48),100*(E48/B48),"")</f>
        <v/>
      </c>
      <c r="F104" s="22" t="str">
        <f t="shared" ref="F104:F113" si="22">IF((B48&lt;&gt;0)*ISNUMBER(F48),100*(F48/B48),"")</f>
        <v/>
      </c>
      <c r="G104" s="22" t="str">
        <f t="shared" ref="G104:G113" si="23">IF((B48&lt;&gt;0)*ISNUMBER(G48),100*(G48/B48),"")</f>
        <v/>
      </c>
      <c r="H104" s="22" t="str">
        <f t="shared" ref="H104:H113" si="24">IF((B48&lt;&gt;0)*ISNUMBER(H48),100*(H48/B48),"")</f>
        <v/>
      </c>
      <c r="I104" s="22" t="str">
        <f t="shared" ref="I104:I113" si="25">IF((B48&lt;&gt;0)*ISNUMBER(I48),100*(I48/B48),"")</f>
        <v/>
      </c>
      <c r="J104" s="22" t="str">
        <f t="shared" ref="J104:J113" si="26">IF((B48&lt;&gt;0)*ISNUMBER(J48),100*(J48/B48),"")</f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">
      <c r="A105" s="25">
        <v>42</v>
      </c>
      <c r="B105" s="22" t="str">
        <f t="shared" si="18"/>
        <v/>
      </c>
      <c r="C105" s="22" t="str">
        <f t="shared" si="19"/>
        <v/>
      </c>
      <c r="D105" s="22" t="str">
        <f t="shared" si="20"/>
        <v/>
      </c>
      <c r="E105" s="22" t="str">
        <f t="shared" si="21"/>
        <v/>
      </c>
      <c r="F105" s="22" t="str">
        <f t="shared" si="22"/>
        <v/>
      </c>
      <c r="G105" s="22" t="str">
        <f t="shared" si="23"/>
        <v/>
      </c>
      <c r="H105" s="22" t="str">
        <f t="shared" si="24"/>
        <v/>
      </c>
      <c r="I105" s="22" t="str">
        <f t="shared" si="25"/>
        <v/>
      </c>
      <c r="J105" s="22" t="str">
        <f t="shared" si="26"/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">
      <c r="A106" s="25">
        <v>43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">
      <c r="A107" s="25">
        <v>44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46"/>
      <c r="L107" s="45"/>
      <c r="M107" s="45"/>
      <c r="N107" s="45"/>
      <c r="O107" s="45"/>
      <c r="P107" s="45"/>
      <c r="Q107" s="45"/>
      <c r="R107" s="45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">
      <c r="A108" s="25">
        <v>45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6"/>
      <c r="L108" s="45"/>
      <c r="M108" s="45"/>
      <c r="N108" s="45"/>
      <c r="O108" s="45"/>
      <c r="P108" s="45"/>
      <c r="Q108" s="45"/>
      <c r="R108" s="45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">
      <c r="A109" s="25">
        <v>46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6"/>
      <c r="L109" s="45"/>
      <c r="M109" s="45"/>
      <c r="N109" s="45"/>
      <c r="O109" s="45"/>
      <c r="P109" s="45"/>
      <c r="Q109" s="45"/>
      <c r="R109" s="45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">
      <c r="A110" s="25">
        <v>47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6"/>
      <c r="L110" s="45"/>
      <c r="M110" s="45"/>
      <c r="N110" s="45"/>
      <c r="O110" s="45"/>
      <c r="P110" s="45"/>
      <c r="Q110" s="45"/>
      <c r="R110" s="45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">
      <c r="A111" s="25">
        <v>48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20"/>
      <c r="L111" s="13"/>
      <c r="M111" s="13"/>
      <c r="N111" s="13"/>
      <c r="O111" s="13"/>
      <c r="P111" s="13"/>
      <c r="Q111" s="13"/>
      <c r="R111" s="13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">
      <c r="A112" s="25">
        <v>49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ht="13.5" thickBot="1" x14ac:dyDescent="0.25">
      <c r="A113" s="26">
        <v>50</v>
      </c>
      <c r="B113" s="27" t="str">
        <f t="shared" si="18"/>
        <v/>
      </c>
      <c r="C113" s="28" t="str">
        <f t="shared" si="19"/>
        <v/>
      </c>
      <c r="D113" s="28" t="str">
        <f t="shared" si="20"/>
        <v/>
      </c>
      <c r="E113" s="28" t="str">
        <f t="shared" si="21"/>
        <v/>
      </c>
      <c r="F113" s="28" t="str">
        <f t="shared" si="22"/>
        <v/>
      </c>
      <c r="G113" s="28" t="str">
        <f t="shared" si="23"/>
        <v/>
      </c>
      <c r="H113" s="28" t="str">
        <f t="shared" si="24"/>
        <v/>
      </c>
      <c r="I113" s="28" t="str">
        <f t="shared" si="25"/>
        <v/>
      </c>
      <c r="J113" s="29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x14ac:dyDescent="0.2">
      <c r="A114" s="30" t="s">
        <v>7</v>
      </c>
      <c r="B114" s="22">
        <f t="shared" ref="B114:H114" si="27">IF(B115&gt;0,AVERAGE(B64:B113),"")</f>
        <v>100</v>
      </c>
      <c r="C114" s="22">
        <f t="shared" si="27"/>
        <v>100.0051237370501</v>
      </c>
      <c r="D114" s="22">
        <f t="shared" si="27"/>
        <v>99.976397464954573</v>
      </c>
      <c r="E114" s="22">
        <f t="shared" si="27"/>
        <v>100.04476549120264</v>
      </c>
      <c r="F114" s="22">
        <f t="shared" si="27"/>
        <v>100.25418913319341</v>
      </c>
      <c r="G114" s="22">
        <f t="shared" si="27"/>
        <v>100.09272217015415</v>
      </c>
      <c r="H114" s="22" t="str">
        <f t="shared" si="27"/>
        <v/>
      </c>
      <c r="I114" s="22" t="str">
        <f>IF(I115&gt;0,AVERAGE(I64:I113),"")</f>
        <v/>
      </c>
      <c r="J114" s="22" t="str">
        <f>IF(J115&gt;0,AVERAGE(J64:J113),"")</f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">
      <c r="A115" s="31" t="s">
        <v>8</v>
      </c>
      <c r="B115" s="22">
        <f>COUNT(B64:B113)</f>
        <v>30</v>
      </c>
      <c r="C115" s="22">
        <f t="shared" ref="C115:J115" si="28">COUNT(C64:C113)</f>
        <v>30</v>
      </c>
      <c r="D115" s="22">
        <f t="shared" si="28"/>
        <v>30</v>
      </c>
      <c r="E115" s="22">
        <f t="shared" si="28"/>
        <v>30</v>
      </c>
      <c r="F115" s="22">
        <f t="shared" si="28"/>
        <v>30</v>
      </c>
      <c r="G115" s="22">
        <f t="shared" si="28"/>
        <v>20</v>
      </c>
      <c r="H115" s="22">
        <f t="shared" si="28"/>
        <v>0</v>
      </c>
      <c r="I115" s="22">
        <f t="shared" si="28"/>
        <v>0</v>
      </c>
      <c r="J115" s="22">
        <f t="shared" si="28"/>
        <v>0</v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">
      <c r="A116" s="31" t="s">
        <v>9</v>
      </c>
      <c r="B116" s="22">
        <f>IF(B115&gt;0,STDEV(B64:B113),"")</f>
        <v>0</v>
      </c>
      <c r="C116" s="22">
        <f t="shared" ref="C116:H116" si="29">IF(C115&gt;0,STDEV(C64:C113),"")</f>
        <v>0.55669319049659449</v>
      </c>
      <c r="D116" s="22">
        <f t="shared" si="29"/>
        <v>0.9076369495824117</v>
      </c>
      <c r="E116" s="22">
        <f t="shared" si="29"/>
        <v>0.94810825999363768</v>
      </c>
      <c r="F116" s="22">
        <f t="shared" si="29"/>
        <v>1.2744156226381957</v>
      </c>
      <c r="G116" s="22">
        <f t="shared" si="29"/>
        <v>0.96321597900325062</v>
      </c>
      <c r="H116" s="22" t="str">
        <f t="shared" si="29"/>
        <v/>
      </c>
      <c r="I116" s="22" t="str">
        <f>IF(I115&gt;0,STDEV(I64:I113),"")</f>
        <v/>
      </c>
      <c r="J116" s="22" t="str">
        <f>IF(J115&gt;0,STDEV(J64:J113),"")</f>
        <v/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">
      <c r="A117" s="31" t="s">
        <v>10</v>
      </c>
      <c r="B117" s="22">
        <f>IF(B115&gt;0,B116/SQRT(B115),"")</f>
        <v>0</v>
      </c>
      <c r="C117" s="22">
        <f t="shared" ref="C117:H117" si="30">IF(C115&gt;0,C116/SQRT(C115),"")</f>
        <v>0.10163780601483512</v>
      </c>
      <c r="D117" s="22">
        <f t="shared" si="30"/>
        <v>0.16571107710382202</v>
      </c>
      <c r="E117" s="22">
        <f t="shared" si="30"/>
        <v>0.17310009365182941</v>
      </c>
      <c r="F117" s="22">
        <f t="shared" si="30"/>
        <v>0.23267539471864374</v>
      </c>
      <c r="G117" s="22">
        <f t="shared" si="30"/>
        <v>0.21538164060652784</v>
      </c>
      <c r="H117" s="22" t="str">
        <f t="shared" si="30"/>
        <v/>
      </c>
      <c r="I117" s="22" t="str">
        <f>IF(I115&gt;0,I116/SQRT(I115),"")</f>
        <v/>
      </c>
      <c r="J117" s="22" t="str">
        <f>IF(J115&gt;0,J116/SQRT(J115),"")</f>
        <v/>
      </c>
      <c r="K117" s="20"/>
      <c r="L117" s="13"/>
      <c r="M117" s="13"/>
      <c r="N117" s="13"/>
      <c r="O117" s="13"/>
      <c r="P117" s="13"/>
      <c r="Q117" s="13"/>
      <c r="R117" s="13"/>
    </row>
    <row r="118" spans="1:29" x14ac:dyDescent="0.2">
      <c r="A118" s="31" t="s">
        <v>15</v>
      </c>
      <c r="B118" s="22">
        <f t="shared" ref="B118:J118" si="31">IF(B115&gt;2,TINV(0.1,B115-1),"")</f>
        <v>1.6991270265334986</v>
      </c>
      <c r="C118" s="22">
        <f t="shared" si="31"/>
        <v>1.6991270265334986</v>
      </c>
      <c r="D118" s="22">
        <f t="shared" si="31"/>
        <v>1.6991270265334986</v>
      </c>
      <c r="E118" s="22">
        <f t="shared" si="31"/>
        <v>1.6991270265334986</v>
      </c>
      <c r="F118" s="22">
        <f t="shared" si="31"/>
        <v>1.6991270265334986</v>
      </c>
      <c r="G118" s="22">
        <f t="shared" si="31"/>
        <v>1.7291328115213698</v>
      </c>
      <c r="H118" s="22" t="str">
        <f t="shared" si="31"/>
        <v/>
      </c>
      <c r="I118" s="22" t="str">
        <f t="shared" si="31"/>
        <v/>
      </c>
      <c r="J118" s="22" t="str">
        <f t="shared" si="31"/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">
      <c r="A119" s="31" t="s">
        <v>14</v>
      </c>
      <c r="B119" s="22">
        <f>IF(B115&gt;2,B118*B117,"")</f>
        <v>0</v>
      </c>
      <c r="C119" s="22">
        <f t="shared" ref="C119:H119" si="32">IF(C115&gt;2,C118*C117,"")</f>
        <v>0.17269554311737534</v>
      </c>
      <c r="D119" s="22">
        <f t="shared" si="32"/>
        <v>0.2815641697030804</v>
      </c>
      <c r="E119" s="22">
        <f t="shared" si="32"/>
        <v>0.294119047419303</v>
      </c>
      <c r="F119" s="22">
        <f t="shared" si="32"/>
        <v>0.39534505157579725</v>
      </c>
      <c r="G119" s="22">
        <f t="shared" si="32"/>
        <v>0.37242346177205071</v>
      </c>
      <c r="H119" s="22" t="str">
        <f t="shared" si="32"/>
        <v/>
      </c>
      <c r="I119" s="22" t="str">
        <f>IF(I115&gt;2,I118*I117,"")</f>
        <v/>
      </c>
      <c r="J119" s="22" t="str">
        <f>IF(J115&gt;2,J118*J117,"")</f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">
      <c r="A120" s="31" t="s">
        <v>16</v>
      </c>
      <c r="B120" s="22">
        <f>IF(B115&gt;0,MIN(B64:B113),"")</f>
        <v>100</v>
      </c>
      <c r="C120" s="22">
        <f t="shared" ref="C120:J120" si="33">IF(C115&gt;0,MIN(C64:C113),"")</f>
        <v>98.861427381282979</v>
      </c>
      <c r="D120" s="22">
        <f t="shared" si="33"/>
        <v>98.260192157881093</v>
      </c>
      <c r="E120" s="22">
        <f t="shared" si="33"/>
        <v>98.088197807800142</v>
      </c>
      <c r="F120" s="22">
        <f t="shared" si="33"/>
        <v>97.629365281672193</v>
      </c>
      <c r="G120" s="22">
        <f t="shared" si="33"/>
        <v>98.544021925316883</v>
      </c>
      <c r="H120" s="22" t="str">
        <f t="shared" si="33"/>
        <v/>
      </c>
      <c r="I120" s="22" t="str">
        <f t="shared" si="33"/>
        <v/>
      </c>
      <c r="J120" s="22" t="str">
        <f t="shared" si="33"/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ht="13.5" thickBot="1" x14ac:dyDescent="0.25">
      <c r="A121" s="31" t="s">
        <v>17</v>
      </c>
      <c r="B121" s="22">
        <f>IF(B115&gt;0,MAX(B64:B113),"")</f>
        <v>100</v>
      </c>
      <c r="C121" s="22">
        <f t="shared" ref="C121:J121" si="34">IF(C115&gt;0,MAX(C64:C113),"")</f>
        <v>101.46693187468922</v>
      </c>
      <c r="D121" s="22">
        <f t="shared" si="34"/>
        <v>102.34073359073359</v>
      </c>
      <c r="E121" s="22">
        <f t="shared" si="34"/>
        <v>102.83441074092492</v>
      </c>
      <c r="F121" s="22">
        <f t="shared" si="34"/>
        <v>102.57459095283927</v>
      </c>
      <c r="G121" s="22">
        <f t="shared" si="34"/>
        <v>102.48281130634072</v>
      </c>
      <c r="H121" s="22" t="str">
        <f t="shared" si="34"/>
        <v/>
      </c>
      <c r="I121" s="22" t="str">
        <f t="shared" si="34"/>
        <v/>
      </c>
      <c r="J121" s="29" t="str">
        <f t="shared" si="34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x14ac:dyDescent="0.2">
      <c r="A122" s="30" t="s">
        <v>18</v>
      </c>
      <c r="B122" s="32">
        <f>100-B3</f>
        <v>98.5</v>
      </c>
      <c r="C122" s="32">
        <f>100-B3</f>
        <v>98.5</v>
      </c>
      <c r="D122" s="32">
        <f>100-B3</f>
        <v>98.5</v>
      </c>
      <c r="E122" s="32">
        <f>100-B3</f>
        <v>98.5</v>
      </c>
      <c r="F122" s="32">
        <f>100-B3</f>
        <v>98.5</v>
      </c>
      <c r="G122" s="32">
        <f>100-B3</f>
        <v>98.5</v>
      </c>
      <c r="H122" s="32">
        <f>100-B3</f>
        <v>98.5</v>
      </c>
      <c r="I122" s="32">
        <f>100-B3</f>
        <v>98.5</v>
      </c>
      <c r="J122" s="32">
        <f>100-B3</f>
        <v>98.5</v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">
      <c r="A123" s="31" t="s">
        <v>19</v>
      </c>
      <c r="B123" s="22">
        <f>100+B3</f>
        <v>101.5</v>
      </c>
      <c r="C123" s="22">
        <f>100+B3</f>
        <v>101.5</v>
      </c>
      <c r="D123" s="22">
        <f>100+B3</f>
        <v>101.5</v>
      </c>
      <c r="E123" s="22">
        <f>100+B3</f>
        <v>101.5</v>
      </c>
      <c r="F123" s="22">
        <f>100+B3</f>
        <v>101.5</v>
      </c>
      <c r="G123" s="22">
        <f>100+B3</f>
        <v>101.5</v>
      </c>
      <c r="H123" s="22">
        <f>100+B3</f>
        <v>101.5</v>
      </c>
      <c r="I123" s="22">
        <f>100+B3</f>
        <v>101.5</v>
      </c>
      <c r="J123" s="22">
        <f>100+B3</f>
        <v>101.5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">
      <c r="A124" s="31" t="s">
        <v>23</v>
      </c>
      <c r="B124" s="22">
        <f>100-E3</f>
        <v>97</v>
      </c>
      <c r="C124" s="22">
        <f>100-E3</f>
        <v>97</v>
      </c>
      <c r="D124" s="22">
        <f>100-E3</f>
        <v>97</v>
      </c>
      <c r="E124" s="22">
        <f>100-E3</f>
        <v>97</v>
      </c>
      <c r="F124" s="22">
        <f>100-E3</f>
        <v>97</v>
      </c>
      <c r="G124" s="22">
        <f>100-E3</f>
        <v>97</v>
      </c>
      <c r="H124" s="22">
        <f>100-E3</f>
        <v>97</v>
      </c>
      <c r="I124" s="22">
        <f>100-E3</f>
        <v>97</v>
      </c>
      <c r="J124" s="33">
        <f>100-E3</f>
        <v>97</v>
      </c>
      <c r="K124" s="13"/>
      <c r="L124" s="13"/>
      <c r="M124" s="13"/>
      <c r="N124" s="13"/>
      <c r="O124" s="13"/>
      <c r="P124" s="13"/>
      <c r="Q124" s="13"/>
      <c r="R124" s="13"/>
    </row>
    <row r="125" spans="1:29" ht="13.5" thickBot="1" x14ac:dyDescent="0.25">
      <c r="A125" s="34" t="s">
        <v>24</v>
      </c>
      <c r="B125" s="28">
        <f>100+E3</f>
        <v>103</v>
      </c>
      <c r="C125" s="28">
        <f>100+E3</f>
        <v>103</v>
      </c>
      <c r="D125" s="28">
        <f>100+E3</f>
        <v>103</v>
      </c>
      <c r="E125" s="28">
        <f>100+E3</f>
        <v>103</v>
      </c>
      <c r="F125" s="28">
        <f>100+E3</f>
        <v>103</v>
      </c>
      <c r="G125" s="28">
        <f>100+E3</f>
        <v>103</v>
      </c>
      <c r="H125" s="28">
        <f>100+E3</f>
        <v>103</v>
      </c>
      <c r="I125" s="28">
        <f>100+E3</f>
        <v>103</v>
      </c>
      <c r="J125" s="29">
        <f>100+E3</f>
        <v>103</v>
      </c>
      <c r="K125" s="13"/>
      <c r="L125" s="13"/>
      <c r="M125" s="13"/>
      <c r="N125" s="13"/>
      <c r="O125" s="13"/>
      <c r="P125" s="13"/>
      <c r="Q125" s="13"/>
      <c r="R125" s="13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scale="2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opLeftCell="A7" workbookViewId="0">
      <selection activeCell="F9" sqref="F9"/>
    </sheetView>
  </sheetViews>
  <sheetFormatPr defaultColWidth="11.42578125" defaultRowHeight="12.75" x14ac:dyDescent="0.2"/>
  <cols>
    <col min="1" max="16384" width="11.42578125" style="51"/>
  </cols>
  <sheetData>
    <row r="2" spans="2:13" ht="13.5" thickBot="1" x14ac:dyDescent="0.25"/>
    <row r="3" spans="2:13" ht="34.5" x14ac:dyDescent="0.45">
      <c r="B3" s="81" t="s">
        <v>80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2:13" x14ac:dyDescent="0.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2:13" x14ac:dyDescent="0.2">
      <c r="B5" s="84" t="s">
        <v>95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2:13" x14ac:dyDescent="0.2">
      <c r="B6" s="84" t="s">
        <v>96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2:13" x14ac:dyDescent="0.2">
      <c r="B7" s="84" t="s">
        <v>99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2:13" x14ac:dyDescent="0.2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2:13" x14ac:dyDescent="0.2"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2:13" x14ac:dyDescent="0.2"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2:13" x14ac:dyDescent="0.2"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2:13" x14ac:dyDescent="0.2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2:13" ht="13.5" thickBot="1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2:13" ht="45" thickBot="1" x14ac:dyDescent="0.6">
      <c r="B14" s="90"/>
    </row>
    <row r="15" spans="2:13" ht="44.25" x14ac:dyDescent="0.55000000000000004">
      <c r="B15" s="91" t="s">
        <v>81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2:13" x14ac:dyDescent="0.2">
      <c r="B16" s="84" t="s">
        <v>93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">
      <c r="B17" s="84" t="s">
        <v>94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6"/>
    </row>
    <row r="18" spans="2:13" x14ac:dyDescent="0.2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</row>
    <row r="19" spans="2:13" x14ac:dyDescent="0.2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2:13" x14ac:dyDescent="0.2"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6"/>
    </row>
    <row r="21" spans="2:13" x14ac:dyDescent="0.2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</row>
    <row r="22" spans="2:13" x14ac:dyDescent="0.2"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</row>
    <row r="23" spans="2:13" ht="13.5" thickBot="1" x14ac:dyDescent="0.25">
      <c r="B23" s="87" t="s">
        <v>97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2023-07-31T06:32:54Z</cp:lastPrinted>
  <dcterms:created xsi:type="dcterms:W3CDTF">2008-03-18T11:24:40Z</dcterms:created>
  <dcterms:modified xsi:type="dcterms:W3CDTF">2023-08-14T10:14:54Z</dcterms:modified>
</cp:coreProperties>
</file>