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N:\Holdbarhetsdatabase\ResultaterTilDatabase\"/>
    </mc:Choice>
  </mc:AlternateContent>
  <bookViews>
    <workbookView xWindow="0" yWindow="0" windowWidth="28800" windowHeight="11610" activeTab="3"/>
  </bookViews>
  <sheets>
    <sheet name="Forside" sheetId="4" r:id="rId1"/>
    <sheet name=" Beskrivelse av forsøket" sheetId="5" r:id="rId2"/>
    <sheet name="Data" sheetId="1" r:id="rId3"/>
    <sheet name="Konklusjon" sheetId="6" r:id="rId4"/>
  </sheets>
  <calcPr calcId="171027"/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E115" i="1" l="1"/>
  <c r="E120" i="1" s="1"/>
  <c r="G115" i="1"/>
  <c r="G121" i="1" s="1"/>
  <c r="I115" i="1"/>
  <c r="I118" i="1" s="1"/>
  <c r="C115" i="1"/>
  <c r="C120" i="1" s="1"/>
  <c r="B115" i="1"/>
  <c r="B118" i="1" s="1"/>
  <c r="D115" i="1"/>
  <c r="D121" i="1" s="1"/>
  <c r="F115" i="1"/>
  <c r="F116" i="1" s="1"/>
  <c r="H115" i="1"/>
  <c r="H114" i="1" s="1"/>
  <c r="J115" i="1"/>
  <c r="J116" i="1" s="1"/>
  <c r="B120" i="1"/>
  <c r="E118" i="1"/>
  <c r="H116" i="1" l="1"/>
  <c r="H121" i="1"/>
  <c r="H120" i="1"/>
  <c r="H118" i="1"/>
  <c r="J119" i="1"/>
  <c r="I116" i="1"/>
  <c r="I117" i="1" s="1"/>
  <c r="I114" i="1"/>
  <c r="F114" i="1"/>
  <c r="F120" i="1"/>
  <c r="I120" i="1"/>
  <c r="E121" i="1"/>
  <c r="D118" i="1"/>
  <c r="D114" i="1"/>
  <c r="J118" i="1"/>
  <c r="D120" i="1"/>
  <c r="G114" i="1"/>
  <c r="D116" i="1"/>
  <c r="G118" i="1"/>
  <c r="J121" i="1"/>
  <c r="B121" i="1"/>
  <c r="J114" i="1"/>
  <c r="F121" i="1"/>
  <c r="I121" i="1"/>
  <c r="E114" i="1"/>
  <c r="E116" i="1"/>
  <c r="E117" i="1" s="1"/>
  <c r="E119" i="1" s="1"/>
  <c r="J120" i="1"/>
  <c r="F117" i="1"/>
  <c r="F118" i="1"/>
  <c r="B114" i="1"/>
  <c r="J117" i="1"/>
  <c r="B116" i="1"/>
  <c r="B117" i="1" s="1"/>
  <c r="B119" i="1" s="1"/>
  <c r="I119" i="1"/>
  <c r="H117" i="1"/>
  <c r="D117" i="1"/>
  <c r="G120" i="1"/>
  <c r="G116" i="1"/>
  <c r="G117" i="1" s="1"/>
  <c r="C121" i="1"/>
  <c r="C118" i="1"/>
  <c r="C114" i="1"/>
  <c r="C116" i="1"/>
  <c r="C117" i="1" s="1"/>
  <c r="G119" i="1" l="1"/>
  <c r="H119" i="1"/>
  <c r="D119" i="1"/>
  <c r="C119" i="1"/>
  <c r="F119" i="1"/>
</calcChain>
</file>

<file path=xl/sharedStrings.xml><?xml version="1.0" encoding="utf-8"?>
<sst xmlns="http://schemas.openxmlformats.org/spreadsheetml/2006/main" count="121" uniqueCount="106">
  <si>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</si>
  <si>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</si>
  <si>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</si>
  <si>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</si>
  <si>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</si>
  <si>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</si>
  <si>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</si>
  <si>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</si>
  <si>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</si>
  <si>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</si>
  <si>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</si>
  <si>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</si>
  <si>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</si>
  <si>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</si>
  <si>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</si>
  <si>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</si>
  <si>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</si>
  <si>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</si>
  <si>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</si>
  <si>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</si>
  <si>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</si>
  <si>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</si>
  <si>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</si>
  <si>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</si>
  <si>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</si>
  <si>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</si>
  <si>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</si>
  <si>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</si>
  <si>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</si>
  <si>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</si>
  <si>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</si>
  <si>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</si>
  <si>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</si>
  <si>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</si>
  <si>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</si>
  <si>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</si>
  <si>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</si>
  <si>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</si>
  <si>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</si>
  <si>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</si>
  <si>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</si>
  <si>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</si>
  <si>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</si>
  <si>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</si>
  <si>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</si>
  <si>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</si>
  <si>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</si>
  <si>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</si>
  <si>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</si>
  <si>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</si>
  <si>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</si>
  <si>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</si>
  <si>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</si>
  <si>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</si>
  <si>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</si>
  <si>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</si>
  <si>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</si>
  <si>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</si>
  <si>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</si>
  <si>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</si>
  <si>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</si>
  <si>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</si>
  <si>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</si>
  <si>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</si>
  <si>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</si>
  <si>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</si>
  <si>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</si>
  <si>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</si>
  <si>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</si>
  <si>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</si>
  <si>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</si>
  <si>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</si>
  <si>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</si>
  <si>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</si>
  <si>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</si>
  <si>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</si>
  <si>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</si>
  <si>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</si>
  <si>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Dato og signatur:</t>
  </si>
  <si>
    <t xml:space="preserve">S-testosteron i romtemperatur </t>
  </si>
  <si>
    <t>St. Olavs Hospital HF, Avdeling for medisinsk biokjemi</t>
  </si>
  <si>
    <t>Testosteron</t>
  </si>
  <si>
    <t>Serum</t>
  </si>
  <si>
    <t xml:space="preserve">Margrete Lie, margrete.lie@stolav.no </t>
  </si>
  <si>
    <t>S-testosteron</t>
  </si>
  <si>
    <t>LC-MS/MS</t>
  </si>
  <si>
    <t>Ikke relevant</t>
  </si>
  <si>
    <t>X</t>
  </si>
  <si>
    <t>Romtemperatur</t>
  </si>
  <si>
    <t>Oppbevart i romtemperatur i laboratoriet</t>
  </si>
  <si>
    <t>&lt; 120 minutter</t>
  </si>
  <si>
    <t>18 grader C</t>
  </si>
  <si>
    <t>Konklusjon</t>
  </si>
  <si>
    <t>Vurdering av funn og annen viktig informasjon til forsøket</t>
  </si>
  <si>
    <t>Arne Åsberg, fagansvarlig lege</t>
  </si>
  <si>
    <t>Rita Spets, seksjonsleder</t>
  </si>
  <si>
    <t>Testosteron i serum, tatt på gelrør, sentrifugert men ikke avpipettert, er holdbart inntil 7 døgn ved oppbevaring i romtemperatur.</t>
  </si>
  <si>
    <t xml:space="preserve">Tillatt bias og tillatt totalfeil er basert på data om biologisk variasjon (Ricos C et al. Desirable Biological Variation Database specifications. https://www.westgard.com/biodatabase1.htm (2014)). Hele konfidensintervallet for gjennomsnittet ligger innenfor tillatt bias til alle tidspunkt. Tre enkeltverdier er utenfor tillatt totalfeil, to punkter for person 7 og ett punkt for person 20. Det er grunn til å tro at dette er rene tilfeldigheter, da begge personer har lave verdier.  </t>
  </si>
  <si>
    <t>Batch-metode</t>
  </si>
  <si>
    <t>Agilent 1290 høytrykksvæskekromatograf</t>
  </si>
  <si>
    <t>Primært oppbevart i sentrifugert gelrør i romtemperatur</t>
  </si>
  <si>
    <t>Inntil 7 døgn</t>
  </si>
  <si>
    <t>Avpipettert og frosset ved minus 80 grader C etter oppbevaring i romtemperatur</t>
  </si>
  <si>
    <t>Vacuette  serum gelrør, art. nr. G456073</t>
  </si>
  <si>
    <t>2200 g</t>
  </si>
  <si>
    <t>10 minutter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</si>
</sst>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8"/>
      <name val="Arial"/>
    </font>
    <font>
      <b/>
      <sz val="10"/>
      <name val="Arial"/>
      <family val="2"/>
    </font>
    <font>
      <u/>
      <sz val="10"/>
      <color indexed="12"/>
      <name val="Arial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18" xfId="0" applyFont="1" applyFill="1" applyBorder="1"/>
    <xf numFmtId="0" fontId="0" fillId="5" borderId="20" xfId="0" applyFill="1" applyBorder="1" applyAlignment="1"/>
    <xf numFmtId="0" fontId="0" fillId="5" borderId="21" xfId="0" applyFill="1" applyBorder="1" applyAlignment="1"/>
    <xf numFmtId="0" fontId="14" fillId="5" borderId="18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18" xfId="0" applyFont="1" applyFill="1" applyBorder="1"/>
    <xf numFmtId="0" fontId="18" fillId="4" borderId="0" xfId="0" applyFont="1" applyFill="1" applyBorder="1"/>
    <xf numFmtId="0" fontId="18" fillId="5" borderId="18" xfId="0" applyFont="1" applyFill="1" applyBorder="1" applyAlignment="1">
      <alignment horizontal="center"/>
    </xf>
    <xf numFmtId="0" fontId="18" fillId="6" borderId="18" xfId="0" applyFont="1" applyFill="1" applyBorder="1"/>
    <xf numFmtId="0" fontId="18" fillId="6" borderId="19" xfId="0" applyFont="1" applyFill="1" applyBorder="1" applyAlignment="1"/>
    <xf numFmtId="0" fontId="18" fillId="6" borderId="21" xfId="0" applyFont="1" applyFill="1" applyBorder="1" applyAlignment="1"/>
    <xf numFmtId="0" fontId="18" fillId="6" borderId="19" xfId="0" applyFont="1" applyFill="1" applyBorder="1"/>
    <xf numFmtId="0" fontId="18" fillId="6" borderId="20" xfId="0" applyFont="1" applyFill="1" applyBorder="1"/>
    <xf numFmtId="0" fontId="18" fillId="6" borderId="21" xfId="0" applyFont="1" applyFill="1" applyBorder="1"/>
    <xf numFmtId="0" fontId="19" fillId="6" borderId="18" xfId="0" applyFont="1" applyFill="1" applyBorder="1"/>
    <xf numFmtId="0" fontId="18" fillId="6" borderId="23" xfId="0" applyFont="1" applyFill="1" applyBorder="1"/>
    <xf numFmtId="0" fontId="18" fillId="5" borderId="23" xfId="0" applyFont="1" applyFill="1" applyBorder="1"/>
    <xf numFmtId="0" fontId="18" fillId="6" borderId="24" xfId="0" applyFont="1" applyFill="1" applyBorder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17" xfId="0" applyFont="1" applyFill="1" applyBorder="1"/>
    <xf numFmtId="0" fontId="18" fillId="5" borderId="27" xfId="0" applyFont="1" applyFill="1" applyBorder="1"/>
    <xf numFmtId="0" fontId="18" fillId="6" borderId="28" xfId="0" applyFont="1" applyFill="1" applyBorder="1"/>
    <xf numFmtId="0" fontId="18" fillId="5" borderId="29" xfId="0" applyFont="1" applyFill="1" applyBorder="1"/>
    <xf numFmtId="0" fontId="18" fillId="5" borderId="30" xfId="0" applyFont="1" applyFill="1" applyBorder="1"/>
    <xf numFmtId="0" fontId="18" fillId="6" borderId="31" xfId="0" applyFont="1" applyFill="1" applyBorder="1"/>
    <xf numFmtId="0" fontId="12" fillId="5" borderId="37" xfId="0" applyFont="1" applyFill="1" applyBorder="1"/>
    <xf numFmtId="0" fontId="0" fillId="5" borderId="38" xfId="0" applyFill="1" applyBorder="1"/>
    <xf numFmtId="0" fontId="0" fillId="5" borderId="39" xfId="0" applyFill="1" applyBorder="1"/>
    <xf numFmtId="0" fontId="0" fillId="5" borderId="43" xfId="0" applyFill="1" applyBorder="1"/>
    <xf numFmtId="0" fontId="0" fillId="5" borderId="44" xfId="0" applyFill="1" applyBorder="1"/>
    <xf numFmtId="0" fontId="20" fillId="4" borderId="0" xfId="0" applyFont="1" applyFill="1"/>
    <xf numFmtId="0" fontId="20" fillId="5" borderId="37" xfId="0" applyFont="1" applyFill="1" applyBorder="1"/>
    <xf numFmtId="0" fontId="2" fillId="3" borderId="15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2" fontId="22" fillId="0" borderId="0" xfId="0" applyNumberFormat="1" applyFont="1" applyBorder="1" applyAlignment="1" applyProtection="1">
      <alignment horizontal="right"/>
      <protection locked="0"/>
    </xf>
    <xf numFmtId="2" fontId="23" fillId="0" borderId="0" xfId="0" applyNumberFormat="1" applyFont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right"/>
      <protection locked="0"/>
    </xf>
    <xf numFmtId="0" fontId="8" fillId="5" borderId="19" xfId="0" applyFont="1" applyFill="1" applyBorder="1" applyAlignment="1"/>
    <xf numFmtId="0" fontId="8" fillId="5" borderId="42" xfId="0" applyFont="1" applyFill="1" applyBorder="1"/>
    <xf numFmtId="14" fontId="0" fillId="5" borderId="43" xfId="0" applyNumberFormat="1" applyFill="1" applyBorder="1"/>
    <xf numFmtId="0" fontId="8" fillId="5" borderId="43" xfId="0" applyFont="1" applyFill="1" applyBorder="1"/>
    <xf numFmtId="0" fontId="0" fillId="0" borderId="6" xfId="0" applyFill="1" applyBorder="1"/>
    <xf numFmtId="0" fontId="21" fillId="4" borderId="0" xfId="0" applyFont="1" applyFill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8" fillId="5" borderId="32" xfId="0" applyFont="1" applyFill="1" applyBorder="1" applyAlignment="1">
      <alignment horizontal="center"/>
    </xf>
    <xf numFmtId="0" fontId="0" fillId="5" borderId="22" xfId="0" applyFill="1" applyBorder="1" applyAlignment="1">
      <alignment horizontal="center"/>
    </xf>
    <xf numFmtId="0" fontId="0" fillId="5" borderId="33" xfId="0" applyFill="1" applyBorder="1" applyAlignment="1">
      <alignment horizontal="center"/>
    </xf>
    <xf numFmtId="0" fontId="0" fillId="5" borderId="34" xfId="0" applyFill="1" applyBorder="1" applyAlignment="1">
      <alignment horizontal="center"/>
    </xf>
    <xf numFmtId="0" fontId="0" fillId="5" borderId="35" xfId="0" applyFill="1" applyBorder="1" applyAlignment="1">
      <alignment horizontal="center"/>
    </xf>
    <xf numFmtId="0" fontId="0" fillId="5" borderId="36" xfId="0" applyFill="1" applyBorder="1" applyAlignment="1">
      <alignment horizontal="center"/>
    </xf>
    <xf numFmtId="0" fontId="8" fillId="5" borderId="19" xfId="0" applyFont="1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24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5" xfId="0" applyFont="1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2" fillId="3" borderId="35" xfId="0" applyFont="1" applyFill="1" applyBorder="1" applyAlignment="1" applyProtection="1">
      <alignment horizontal="center"/>
    </xf>
    <xf numFmtId="0" fontId="0" fillId="0" borderId="35" xfId="0" applyBorder="1" applyAlignment="1" applyProtection="1">
      <alignment horizontal="center"/>
    </xf>
    <xf numFmtId="0" fontId="8" fillId="5" borderId="40" xfId="0" applyFont="1" applyFill="1" applyBorder="1" applyAlignment="1" applyProtection="1">
      <alignment vertical="top" wrapText="1"/>
      <protection locked="0"/>
    </xf>
    <xf numFmtId="0" fontId="0" fillId="0" borderId="0" xfId="0" applyAlignment="1">
      <alignment vertical="top"/>
    </xf>
    <xf numFmtId="0" fontId="0" fillId="0" borderId="41" xfId="0" applyBorder="1" applyAlignment="1">
      <alignment vertical="top"/>
    </xf>
    <xf numFmtId="0" fontId="0" fillId="0" borderId="40" xfId="0" applyBorder="1" applyAlignment="1">
      <alignment vertical="top"/>
    </xf>
    <xf numFmtId="0" fontId="0" fillId="0" borderId="42" xfId="0" applyBorder="1" applyAlignment="1">
      <alignment vertical="top"/>
    </xf>
    <xf numFmtId="0" fontId="0" fillId="0" borderId="43" xfId="0" applyBorder="1" applyAlignment="1">
      <alignment vertical="top"/>
    </xf>
    <xf numFmtId="0" fontId="0" fillId="0" borderId="44" xfId="0" applyBorder="1" applyAlignment="1">
      <alignment vertical="top"/>
    </xf>
    <xf numFmtId="49" fontId="8" fillId="5" borderId="40" xfId="0" applyNumberFormat="1" applyFont="1" applyFill="1" applyBorder="1" applyAlignment="1">
      <alignment vertical="top"/>
    </xf>
    <xf numFmtId="49" fontId="0" fillId="0" borderId="0" xfId="0" applyNumberFormat="1" applyAlignment="1">
      <alignment vertical="top"/>
    </xf>
    <xf numFmtId="49" fontId="0" fillId="0" borderId="41" xfId="0" applyNumberFormat="1" applyBorder="1" applyAlignment="1">
      <alignment vertical="top"/>
    </xf>
    <xf numFmtId="49" fontId="0" fillId="0" borderId="40" xfId="0" applyNumberFormat="1" applyBorder="1" applyAlignment="1">
      <alignment vertical="top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Data!$B$8:$J$8</c:f>
              <c:numCache>
                <c:formatCode>0.00</c:formatCode>
                <c:ptCount val="9"/>
                <c:pt idx="0">
                  <c:v>11.27</c:v>
                </c:pt>
                <c:pt idx="1">
                  <c:v>11.53</c:v>
                </c:pt>
                <c:pt idx="2">
                  <c:v>11.11</c:v>
                </c:pt>
                <c:pt idx="3">
                  <c:v>11.62</c:v>
                </c:pt>
                <c:pt idx="4">
                  <c:v>10.79</c:v>
                </c:pt>
                <c:pt idx="5">
                  <c:v>11.71</c:v>
                </c:pt>
                <c:pt idx="6">
                  <c:v>11.59</c:v>
                </c:pt>
                <c:pt idx="7">
                  <c:v>11.15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7F-4BCD-B968-3593A5989C39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Data!$B$9:$J$9</c:f>
              <c:numCache>
                <c:formatCode>0.00</c:formatCode>
                <c:ptCount val="9"/>
                <c:pt idx="0">
                  <c:v>0.39</c:v>
                </c:pt>
                <c:pt idx="1">
                  <c:v>0.39</c:v>
                </c:pt>
                <c:pt idx="2">
                  <c:v>0.41</c:v>
                </c:pt>
                <c:pt idx="3">
                  <c:v>0.43</c:v>
                </c:pt>
                <c:pt idx="4">
                  <c:v>0.44</c:v>
                </c:pt>
                <c:pt idx="5">
                  <c:v>0.42</c:v>
                </c:pt>
                <c:pt idx="6">
                  <c:v>0.41</c:v>
                </c:pt>
                <c:pt idx="7">
                  <c:v>0.4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7F-4BCD-B968-3593A5989C39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Data!$B$10:$J$10</c:f>
              <c:numCache>
                <c:formatCode>0.00</c:formatCode>
                <c:ptCount val="9"/>
                <c:pt idx="0">
                  <c:v>13.42</c:v>
                </c:pt>
                <c:pt idx="1">
                  <c:v>13.66</c:v>
                </c:pt>
                <c:pt idx="2">
                  <c:v>13.98</c:v>
                </c:pt>
                <c:pt idx="3">
                  <c:v>13.5</c:v>
                </c:pt>
                <c:pt idx="4">
                  <c:v>14.45</c:v>
                </c:pt>
                <c:pt idx="5">
                  <c:v>14.08</c:v>
                </c:pt>
                <c:pt idx="6">
                  <c:v>13.67</c:v>
                </c:pt>
                <c:pt idx="7">
                  <c:v>13.64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7F-4BCD-B968-3593A5989C39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Data!$B$11:$J$11</c:f>
              <c:numCache>
                <c:formatCode>0.00</c:formatCode>
                <c:ptCount val="9"/>
                <c:pt idx="0">
                  <c:v>20.57</c:v>
                </c:pt>
                <c:pt idx="1">
                  <c:v>21.27</c:v>
                </c:pt>
                <c:pt idx="2">
                  <c:v>20.89</c:v>
                </c:pt>
                <c:pt idx="3">
                  <c:v>20.190000000000001</c:v>
                </c:pt>
                <c:pt idx="4">
                  <c:v>21.16</c:v>
                </c:pt>
                <c:pt idx="5">
                  <c:v>20.94</c:v>
                </c:pt>
                <c:pt idx="6">
                  <c:v>21.07</c:v>
                </c:pt>
                <c:pt idx="7">
                  <c:v>20.89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7F-4BCD-B968-3593A5989C39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Data!$B$12:$J$12</c:f>
              <c:numCache>
                <c:formatCode>0.00</c:formatCode>
                <c:ptCount val="9"/>
                <c:pt idx="0">
                  <c:v>0.59</c:v>
                </c:pt>
                <c:pt idx="1">
                  <c:v>0.65</c:v>
                </c:pt>
                <c:pt idx="2">
                  <c:v>0.62</c:v>
                </c:pt>
                <c:pt idx="3">
                  <c:v>0.63</c:v>
                </c:pt>
                <c:pt idx="4">
                  <c:v>0.61</c:v>
                </c:pt>
                <c:pt idx="5">
                  <c:v>0.62</c:v>
                </c:pt>
                <c:pt idx="6">
                  <c:v>0.61</c:v>
                </c:pt>
                <c:pt idx="7">
                  <c:v>0.63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7F-4BCD-B968-3593A5989C39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Data!$B$13:$J$13</c:f>
              <c:numCache>
                <c:formatCode>0.00</c:formatCode>
                <c:ptCount val="9"/>
                <c:pt idx="0">
                  <c:v>13.22</c:v>
                </c:pt>
                <c:pt idx="1">
                  <c:v>12.91</c:v>
                </c:pt>
                <c:pt idx="2">
                  <c:v>12.71</c:v>
                </c:pt>
                <c:pt idx="3">
                  <c:v>12.47</c:v>
                </c:pt>
                <c:pt idx="4">
                  <c:v>12.55</c:v>
                </c:pt>
                <c:pt idx="5">
                  <c:v>12.44</c:v>
                </c:pt>
                <c:pt idx="6">
                  <c:v>12.17</c:v>
                </c:pt>
                <c:pt idx="7">
                  <c:v>12.96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7F-4BCD-B968-3593A5989C39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Data!$B$14:$J$14</c:f>
              <c:numCache>
                <c:formatCode>0.00</c:formatCode>
                <c:ptCount val="9"/>
                <c:pt idx="0">
                  <c:v>0.41</c:v>
                </c:pt>
                <c:pt idx="1">
                  <c:v>0.45</c:v>
                </c:pt>
                <c:pt idx="2">
                  <c:v>0.45</c:v>
                </c:pt>
                <c:pt idx="3">
                  <c:v>0.45</c:v>
                </c:pt>
                <c:pt idx="4">
                  <c:v>0.45</c:v>
                </c:pt>
                <c:pt idx="5">
                  <c:v>0.42</c:v>
                </c:pt>
                <c:pt idx="6">
                  <c:v>0.49</c:v>
                </c:pt>
                <c:pt idx="7">
                  <c:v>0.48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7F-4BCD-B968-3593A5989C39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Data!$B$15:$J$15</c:f>
              <c:numCache>
                <c:formatCode>0.00</c:formatCode>
                <c:ptCount val="9"/>
                <c:pt idx="0">
                  <c:v>14.06</c:v>
                </c:pt>
                <c:pt idx="1">
                  <c:v>13.69</c:v>
                </c:pt>
                <c:pt idx="2">
                  <c:v>13.47</c:v>
                </c:pt>
                <c:pt idx="3">
                  <c:v>13.39</c:v>
                </c:pt>
                <c:pt idx="4">
                  <c:v>13.64</c:v>
                </c:pt>
                <c:pt idx="5">
                  <c:v>13.2</c:v>
                </c:pt>
                <c:pt idx="6">
                  <c:v>13.56</c:v>
                </c:pt>
                <c:pt idx="7">
                  <c:v>12.9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A7F-4BCD-B968-3593A5989C39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Data!$B$16:$J$16</c:f>
              <c:numCache>
                <c:formatCode>0.00</c:formatCode>
                <c:ptCount val="9"/>
                <c:pt idx="0">
                  <c:v>0.77</c:v>
                </c:pt>
                <c:pt idx="1">
                  <c:v>0.71</c:v>
                </c:pt>
                <c:pt idx="2">
                  <c:v>0.71</c:v>
                </c:pt>
                <c:pt idx="3">
                  <c:v>0.7</c:v>
                </c:pt>
                <c:pt idx="4">
                  <c:v>0.73</c:v>
                </c:pt>
                <c:pt idx="5">
                  <c:v>0.71</c:v>
                </c:pt>
                <c:pt idx="6">
                  <c:v>0.73</c:v>
                </c:pt>
                <c:pt idx="7">
                  <c:v>0.75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A7F-4BCD-B968-3593A5989C39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Data!$B$17:$J$17</c:f>
              <c:numCache>
                <c:formatCode>0.00</c:formatCode>
                <c:ptCount val="9"/>
                <c:pt idx="0">
                  <c:v>0.18</c:v>
                </c:pt>
                <c:pt idx="1">
                  <c:v>0.17</c:v>
                </c:pt>
                <c:pt idx="2">
                  <c:v>0.19</c:v>
                </c:pt>
                <c:pt idx="3">
                  <c:v>0.2</c:v>
                </c:pt>
                <c:pt idx="4">
                  <c:v>0.2</c:v>
                </c:pt>
                <c:pt idx="5">
                  <c:v>0.2</c:v>
                </c:pt>
                <c:pt idx="6">
                  <c:v>0.2</c:v>
                </c:pt>
                <c:pt idx="7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DA7F-4BCD-B968-3593A5989C39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Data!$B$18:$J$18</c:f>
              <c:numCache>
                <c:formatCode>0.00</c:formatCode>
                <c:ptCount val="9"/>
                <c:pt idx="0">
                  <c:v>0.46</c:v>
                </c:pt>
                <c:pt idx="1">
                  <c:v>0.46</c:v>
                </c:pt>
                <c:pt idx="2">
                  <c:v>0.45</c:v>
                </c:pt>
                <c:pt idx="3">
                  <c:v>0.46</c:v>
                </c:pt>
                <c:pt idx="4">
                  <c:v>0.48</c:v>
                </c:pt>
                <c:pt idx="5">
                  <c:v>0.47</c:v>
                </c:pt>
                <c:pt idx="6">
                  <c:v>0.44</c:v>
                </c:pt>
                <c:pt idx="7">
                  <c:v>0.47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DA7F-4BCD-B968-3593A5989C39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Data!$B$19:$J$19</c:f>
              <c:numCache>
                <c:formatCode>0.00</c:formatCode>
                <c:ptCount val="9"/>
                <c:pt idx="0">
                  <c:v>10.98</c:v>
                </c:pt>
                <c:pt idx="1">
                  <c:v>10.87</c:v>
                </c:pt>
                <c:pt idx="2">
                  <c:v>10.56</c:v>
                </c:pt>
                <c:pt idx="3">
                  <c:v>10.45</c:v>
                </c:pt>
                <c:pt idx="4">
                  <c:v>10.47</c:v>
                </c:pt>
                <c:pt idx="5">
                  <c:v>10.56</c:v>
                </c:pt>
                <c:pt idx="6">
                  <c:v>10.23</c:v>
                </c:pt>
                <c:pt idx="7">
                  <c:v>10.23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DA7F-4BCD-B968-3593A5989C39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  <c:pt idx="0">
                  <c:v>15.33</c:v>
                </c:pt>
                <c:pt idx="1">
                  <c:v>15.74</c:v>
                </c:pt>
                <c:pt idx="2">
                  <c:v>16.079999999999998</c:v>
                </c:pt>
                <c:pt idx="3">
                  <c:v>16.420000000000002</c:v>
                </c:pt>
                <c:pt idx="4">
                  <c:v>15.4</c:v>
                </c:pt>
                <c:pt idx="5">
                  <c:v>15.83</c:v>
                </c:pt>
                <c:pt idx="6">
                  <c:v>15.46</c:v>
                </c:pt>
                <c:pt idx="7">
                  <c:v>15.48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DA7F-4BCD-B968-3593A5989C39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  <c:pt idx="0">
                  <c:v>0.7</c:v>
                </c:pt>
                <c:pt idx="1">
                  <c:v>0.7</c:v>
                </c:pt>
                <c:pt idx="2">
                  <c:v>0.73</c:v>
                </c:pt>
                <c:pt idx="3">
                  <c:v>0.73</c:v>
                </c:pt>
                <c:pt idx="4">
                  <c:v>0.68</c:v>
                </c:pt>
                <c:pt idx="5">
                  <c:v>0.71</c:v>
                </c:pt>
                <c:pt idx="6">
                  <c:v>0.72</c:v>
                </c:pt>
                <c:pt idx="7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DA7F-4BCD-B968-3593A5989C39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  <c:pt idx="0">
                  <c:v>0.65</c:v>
                </c:pt>
                <c:pt idx="1">
                  <c:v>0.72</c:v>
                </c:pt>
                <c:pt idx="2">
                  <c:v>0.7</c:v>
                </c:pt>
                <c:pt idx="3">
                  <c:v>0.72</c:v>
                </c:pt>
                <c:pt idx="4">
                  <c:v>0.72</c:v>
                </c:pt>
                <c:pt idx="5">
                  <c:v>0.68</c:v>
                </c:pt>
                <c:pt idx="6">
                  <c:v>0.7</c:v>
                </c:pt>
                <c:pt idx="7">
                  <c:v>0.72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DA7F-4BCD-B968-3593A5989C39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Data!$B$23:$J$23</c:f>
              <c:numCache>
                <c:formatCode>0.00</c:formatCode>
                <c:ptCount val="9"/>
                <c:pt idx="0">
                  <c:v>17.93</c:v>
                </c:pt>
                <c:pt idx="1">
                  <c:v>17.12</c:v>
                </c:pt>
                <c:pt idx="2">
                  <c:v>17.600000000000001</c:v>
                </c:pt>
                <c:pt idx="3">
                  <c:v>16.86</c:v>
                </c:pt>
                <c:pt idx="4">
                  <c:v>16.7</c:v>
                </c:pt>
                <c:pt idx="5">
                  <c:v>17.5</c:v>
                </c:pt>
                <c:pt idx="6">
                  <c:v>16.61</c:v>
                </c:pt>
                <c:pt idx="7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DA7F-4BCD-B968-3593A5989C39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Data!$B$24:$J$24</c:f>
              <c:numCache>
                <c:formatCode>0.00</c:formatCode>
                <c:ptCount val="9"/>
                <c:pt idx="0">
                  <c:v>31.2</c:v>
                </c:pt>
                <c:pt idx="1">
                  <c:v>30.53</c:v>
                </c:pt>
                <c:pt idx="2">
                  <c:v>30.14</c:v>
                </c:pt>
                <c:pt idx="3">
                  <c:v>30.64</c:v>
                </c:pt>
                <c:pt idx="4">
                  <c:v>30.78</c:v>
                </c:pt>
                <c:pt idx="5">
                  <c:v>30.15</c:v>
                </c:pt>
                <c:pt idx="6">
                  <c:v>29.66</c:v>
                </c:pt>
                <c:pt idx="7">
                  <c:v>30.43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DA7F-4BCD-B968-3593A5989C39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Data!$B$25:$J$25</c:f>
              <c:numCache>
                <c:formatCode>0.00</c:formatCode>
                <c:ptCount val="9"/>
                <c:pt idx="0">
                  <c:v>0.71</c:v>
                </c:pt>
                <c:pt idx="1">
                  <c:v>0.67</c:v>
                </c:pt>
                <c:pt idx="2">
                  <c:v>0.78</c:v>
                </c:pt>
                <c:pt idx="3">
                  <c:v>0.78</c:v>
                </c:pt>
                <c:pt idx="4">
                  <c:v>0.74</c:v>
                </c:pt>
                <c:pt idx="5">
                  <c:v>0.75</c:v>
                </c:pt>
                <c:pt idx="6">
                  <c:v>0.74</c:v>
                </c:pt>
                <c:pt idx="7">
                  <c:v>0.74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DA7F-4BCD-B968-3593A5989C39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Data!$B$26:$J$26</c:f>
              <c:numCache>
                <c:formatCode>0.00</c:formatCode>
                <c:ptCount val="9"/>
                <c:pt idx="0">
                  <c:v>0.94</c:v>
                </c:pt>
                <c:pt idx="1">
                  <c:v>0.91</c:v>
                </c:pt>
                <c:pt idx="2">
                  <c:v>0.91</c:v>
                </c:pt>
                <c:pt idx="3">
                  <c:v>0.89</c:v>
                </c:pt>
                <c:pt idx="4">
                  <c:v>0.93</c:v>
                </c:pt>
                <c:pt idx="5">
                  <c:v>0.93</c:v>
                </c:pt>
                <c:pt idx="6">
                  <c:v>0.89</c:v>
                </c:pt>
                <c:pt idx="7">
                  <c:v>0.92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DA7F-4BCD-B968-3593A5989C39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Data!$B$27:$J$27</c:f>
              <c:numCache>
                <c:formatCode>0.00</c:formatCode>
                <c:ptCount val="9"/>
                <c:pt idx="0">
                  <c:v>0.5</c:v>
                </c:pt>
                <c:pt idx="1">
                  <c:v>0.56999999999999995</c:v>
                </c:pt>
                <c:pt idx="2">
                  <c:v>0.51</c:v>
                </c:pt>
                <c:pt idx="3">
                  <c:v>0.51</c:v>
                </c:pt>
                <c:pt idx="4">
                  <c:v>0.52</c:v>
                </c:pt>
                <c:pt idx="5">
                  <c:v>0.49</c:v>
                </c:pt>
                <c:pt idx="6">
                  <c:v>0.53</c:v>
                </c:pt>
                <c:pt idx="7">
                  <c:v>0.52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DA7F-4BCD-B968-3593A5989C39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Data!$B$28:$J$28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DA7F-4BCD-B968-3593A5989C39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Data!$B$29:$J$29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DA7F-4BCD-B968-3593A5989C39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Data!$B$30:$J$30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DA7F-4BCD-B968-3593A5989C39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Data!$B$31:$J$31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DA7F-4BCD-B968-3593A5989C39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Data!$B$32:$J$32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DA7F-4BCD-B968-3593A5989C39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Data!$B$33:$J$33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DA7F-4BCD-B968-3593A5989C39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Data!$B$34:$J$34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DA7F-4BCD-B968-3593A5989C39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Data!$B$35:$J$35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DA7F-4BCD-B968-3593A5989C39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Data!$B$36:$J$36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DA7F-4BCD-B968-3593A5989C39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Data!$B$37:$J$37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DA7F-4BCD-B968-3593A5989C39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Data!$B$38:$J$38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DA7F-4BCD-B968-3593A5989C39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Data!$B$39:$J$39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DA7F-4BCD-B968-3593A5989C39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Data!$B$40:$J$40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DA7F-4BCD-B968-3593A5989C39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Data!$B$41:$J$41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DA7F-4BCD-B968-3593A5989C39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Data!$B$42:$J$42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DA7F-4BCD-B968-3593A5989C39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Data!$B$43:$J$43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DA7F-4BCD-B968-3593A5989C39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Data!$B$44:$J$44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DA7F-4BCD-B968-3593A5989C39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Data!$B$45:$J$45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DA7F-4BCD-B968-3593A5989C39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Data!$B$46:$J$46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DA7F-4BCD-B968-3593A5989C39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Data!$B$47:$J$47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DA7F-4BCD-B968-3593A5989C39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Data!$B$48:$J$48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DA7F-4BCD-B968-3593A5989C39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Data!$B$49:$J$49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DA7F-4BCD-B968-3593A5989C39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Data!$B$50:$J$50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DA7F-4BCD-B968-3593A5989C39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Data!$B$51:$J$51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DA7F-4BCD-B968-3593A5989C39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Data!$B$52:$J$52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DA7F-4BCD-B968-3593A5989C39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Data!$B$53:$J$53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DA7F-4BCD-B968-3593A5989C39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Data!$B$54:$J$54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DA7F-4BCD-B968-3593A5989C39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Data!$B$55:$J$55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DA7F-4BCD-B968-3593A5989C39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Data!$B$56:$J$56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DA7F-4BCD-B968-3593A5989C39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Data!$B$57:$J$57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DA7F-4BCD-B968-3593A5989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665088"/>
        <c:axId val="106667008"/>
      </c:scatterChart>
      <c:valAx>
        <c:axId val="106665088"/>
        <c:scaling>
          <c:orientation val="minMax"/>
          <c:max val="16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667008"/>
        <c:crossesAt val="0"/>
        <c:crossBetween val="midCat"/>
        <c:majorUnit val="24"/>
      </c:valAx>
      <c:valAx>
        <c:axId val="106667008"/>
        <c:scaling>
          <c:logBase val="10"/>
          <c:orientation val="minMax"/>
          <c:max val="50"/>
          <c:min val="1.0000000000000002E-2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out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665088"/>
        <c:crossesAt val="0"/>
        <c:crossBetween val="midCat"/>
        <c:minorUnit val="1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102.3070097604259</c:v>
                </c:pt>
                <c:pt idx="2">
                  <c:v>98.58030168589174</c:v>
                </c:pt>
                <c:pt idx="3">
                  <c:v>103.1055900621118</c:v>
                </c:pt>
                <c:pt idx="4">
                  <c:v>95.740905057675235</c:v>
                </c:pt>
                <c:pt idx="5">
                  <c:v>103.9041703637977</c:v>
                </c:pt>
                <c:pt idx="6">
                  <c:v>102.83939662821651</c:v>
                </c:pt>
                <c:pt idx="7">
                  <c:v>98.935226264418816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4A-4AE9-9C70-A6CAF5B89150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105.12820512820511</c:v>
                </c:pt>
                <c:pt idx="3">
                  <c:v>110.25641025641025</c:v>
                </c:pt>
                <c:pt idx="4">
                  <c:v>112.82051282051282</c:v>
                </c:pt>
                <c:pt idx="5">
                  <c:v>107.69230769230769</c:v>
                </c:pt>
                <c:pt idx="6">
                  <c:v>105.12820512820511</c:v>
                </c:pt>
                <c:pt idx="7">
                  <c:v>102.56410256410258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04A-4AE9-9C70-A6CAF5B89150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101.78837555886737</c:v>
                </c:pt>
                <c:pt idx="2">
                  <c:v>104.17287630402386</c:v>
                </c:pt>
                <c:pt idx="3">
                  <c:v>100.59612518628913</c:v>
                </c:pt>
                <c:pt idx="4">
                  <c:v>107.67511177347242</c:v>
                </c:pt>
                <c:pt idx="5">
                  <c:v>104.91803278688525</c:v>
                </c:pt>
                <c:pt idx="6">
                  <c:v>101.86289120715351</c:v>
                </c:pt>
                <c:pt idx="7">
                  <c:v>101.63934426229508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04A-4AE9-9C70-A6CAF5B89150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103.40301409820125</c:v>
                </c:pt>
                <c:pt idx="2">
                  <c:v>101.55566358774915</c:v>
                </c:pt>
                <c:pt idx="3">
                  <c:v>98.152649489547898</c:v>
                </c:pt>
                <c:pt idx="4">
                  <c:v>102.8682547399125</c:v>
                </c:pt>
                <c:pt idx="5">
                  <c:v>101.79873602333495</c:v>
                </c:pt>
                <c:pt idx="6">
                  <c:v>102.43072435585805</c:v>
                </c:pt>
                <c:pt idx="7">
                  <c:v>101.55566358774915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04A-4AE9-9C70-A6CAF5B89150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110.16949152542375</c:v>
                </c:pt>
                <c:pt idx="2">
                  <c:v>105.08474576271188</c:v>
                </c:pt>
                <c:pt idx="3">
                  <c:v>106.77966101694916</c:v>
                </c:pt>
                <c:pt idx="4">
                  <c:v>103.38983050847459</c:v>
                </c:pt>
                <c:pt idx="5">
                  <c:v>105.08474576271188</c:v>
                </c:pt>
                <c:pt idx="6">
                  <c:v>103.38983050847459</c:v>
                </c:pt>
                <c:pt idx="7">
                  <c:v>106.77966101694916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04A-4AE9-9C70-A6CAF5B89150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97.655068078668677</c:v>
                </c:pt>
                <c:pt idx="2">
                  <c:v>96.142208774583963</c:v>
                </c:pt>
                <c:pt idx="3">
                  <c:v>94.326777609682296</c:v>
                </c:pt>
                <c:pt idx="4">
                  <c:v>94.93192133131619</c:v>
                </c:pt>
                <c:pt idx="5">
                  <c:v>94.09984871406958</c:v>
                </c:pt>
                <c:pt idx="6">
                  <c:v>92.057488653555225</c:v>
                </c:pt>
                <c:pt idx="7">
                  <c:v>98.033282904689869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04A-4AE9-9C70-A6CAF5B89150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109.75609756097562</c:v>
                </c:pt>
                <c:pt idx="2">
                  <c:v>109.75609756097562</c:v>
                </c:pt>
                <c:pt idx="3">
                  <c:v>109.75609756097562</c:v>
                </c:pt>
                <c:pt idx="4">
                  <c:v>109.75609756097562</c:v>
                </c:pt>
                <c:pt idx="5">
                  <c:v>102.4390243902439</c:v>
                </c:pt>
                <c:pt idx="6">
                  <c:v>119.51219512195121</c:v>
                </c:pt>
                <c:pt idx="7">
                  <c:v>117.07317073170731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04A-4AE9-9C70-A6CAF5B89150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97.368421052631575</c:v>
                </c:pt>
                <c:pt idx="2">
                  <c:v>95.803698435277383</c:v>
                </c:pt>
                <c:pt idx="3">
                  <c:v>95.234708392603125</c:v>
                </c:pt>
                <c:pt idx="4">
                  <c:v>97.012802275960169</c:v>
                </c:pt>
                <c:pt idx="5">
                  <c:v>93.88335704125177</c:v>
                </c:pt>
                <c:pt idx="6">
                  <c:v>96.443812233285925</c:v>
                </c:pt>
                <c:pt idx="7">
                  <c:v>91.749644381223334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04A-4AE9-9C70-A6CAF5B89150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92.20779220779221</c:v>
                </c:pt>
                <c:pt idx="2">
                  <c:v>92.20779220779221</c:v>
                </c:pt>
                <c:pt idx="3">
                  <c:v>90.909090909090907</c:v>
                </c:pt>
                <c:pt idx="4">
                  <c:v>94.805194805194802</c:v>
                </c:pt>
                <c:pt idx="5">
                  <c:v>92.20779220779221</c:v>
                </c:pt>
                <c:pt idx="6">
                  <c:v>94.805194805194802</c:v>
                </c:pt>
                <c:pt idx="7">
                  <c:v>97.402597402597408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04A-4AE9-9C70-A6CAF5B89150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94.444444444444457</c:v>
                </c:pt>
                <c:pt idx="2">
                  <c:v>105.55555555555556</c:v>
                </c:pt>
                <c:pt idx="3">
                  <c:v>111.11111111111111</c:v>
                </c:pt>
                <c:pt idx="4">
                  <c:v>111.11111111111111</c:v>
                </c:pt>
                <c:pt idx="5">
                  <c:v>111.11111111111111</c:v>
                </c:pt>
                <c:pt idx="6">
                  <c:v>111.11111111111111</c:v>
                </c:pt>
                <c:pt idx="7">
                  <c:v>111.11111111111111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04A-4AE9-9C70-A6CAF5B89150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97.826086956521735</c:v>
                </c:pt>
                <c:pt idx="3">
                  <c:v>100</c:v>
                </c:pt>
                <c:pt idx="4">
                  <c:v>104.34782608695652</c:v>
                </c:pt>
                <c:pt idx="5">
                  <c:v>102.17391304347825</c:v>
                </c:pt>
                <c:pt idx="6">
                  <c:v>95.65217391304347</c:v>
                </c:pt>
                <c:pt idx="7">
                  <c:v>102.17391304347825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04A-4AE9-9C70-A6CAF5B89150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98.998178506375211</c:v>
                </c:pt>
                <c:pt idx="2">
                  <c:v>96.174863387978135</c:v>
                </c:pt>
                <c:pt idx="3">
                  <c:v>95.173041894353361</c:v>
                </c:pt>
                <c:pt idx="4">
                  <c:v>95.355191256830608</c:v>
                </c:pt>
                <c:pt idx="5">
                  <c:v>96.174863387978135</c:v>
                </c:pt>
                <c:pt idx="6">
                  <c:v>93.169398907103826</c:v>
                </c:pt>
                <c:pt idx="7">
                  <c:v>93.169398907103826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04A-4AE9-9C70-A6CAF5B89150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102.67449445531638</c:v>
                </c:pt>
                <c:pt idx="2">
                  <c:v>104.89236790606653</c:v>
                </c:pt>
                <c:pt idx="3">
                  <c:v>107.1102413568167</c:v>
                </c:pt>
                <c:pt idx="4">
                  <c:v>100.4566210045662</c:v>
                </c:pt>
                <c:pt idx="5">
                  <c:v>103.26157860404437</c:v>
                </c:pt>
                <c:pt idx="6">
                  <c:v>100.84801043705154</c:v>
                </c:pt>
                <c:pt idx="7">
                  <c:v>100.97847358121331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04A-4AE9-9C70-A6CAF5B89150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104.28571428571429</c:v>
                </c:pt>
                <c:pt idx="3">
                  <c:v>104.28571428571429</c:v>
                </c:pt>
                <c:pt idx="4">
                  <c:v>97.142857142857153</c:v>
                </c:pt>
                <c:pt idx="5">
                  <c:v>101.42857142857142</c:v>
                </c:pt>
                <c:pt idx="6">
                  <c:v>102.85714285714288</c:v>
                </c:pt>
                <c:pt idx="7">
                  <c:v>102.85714285714288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04A-4AE9-9C70-A6CAF5B89150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110.76923076923076</c:v>
                </c:pt>
                <c:pt idx="2">
                  <c:v>107.69230769230769</c:v>
                </c:pt>
                <c:pt idx="3">
                  <c:v>110.76923076923076</c:v>
                </c:pt>
                <c:pt idx="4">
                  <c:v>110.76923076923076</c:v>
                </c:pt>
                <c:pt idx="5">
                  <c:v>104.61538461538463</c:v>
                </c:pt>
                <c:pt idx="6">
                  <c:v>107.69230769230769</c:v>
                </c:pt>
                <c:pt idx="7">
                  <c:v>110.76923076923076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04A-4AE9-9C70-A6CAF5B89150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95.4824316787507</c:v>
                </c:pt>
                <c:pt idx="2">
                  <c:v>98.159509202454004</c:v>
                </c:pt>
                <c:pt idx="3">
                  <c:v>94.032348020078089</c:v>
                </c:pt>
                <c:pt idx="4">
                  <c:v>93.139988845510317</c:v>
                </c:pt>
                <c:pt idx="5">
                  <c:v>97.601784718349137</c:v>
                </c:pt>
                <c:pt idx="6">
                  <c:v>92.638036809815944</c:v>
                </c:pt>
                <c:pt idx="7">
                  <c:v>92.024539877300612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04A-4AE9-9C70-A6CAF5B89150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97.852564102564116</c:v>
                </c:pt>
                <c:pt idx="2">
                  <c:v>96.602564102564102</c:v>
                </c:pt>
                <c:pt idx="3">
                  <c:v>98.205128205128204</c:v>
                </c:pt>
                <c:pt idx="4">
                  <c:v>98.65384615384616</c:v>
                </c:pt>
                <c:pt idx="5">
                  <c:v>96.634615384615387</c:v>
                </c:pt>
                <c:pt idx="6">
                  <c:v>95.064102564102569</c:v>
                </c:pt>
                <c:pt idx="7">
                  <c:v>97.532051282051285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04A-4AE9-9C70-A6CAF5B89150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94.366197183098592</c:v>
                </c:pt>
                <c:pt idx="2">
                  <c:v>109.85915492957747</c:v>
                </c:pt>
                <c:pt idx="3">
                  <c:v>109.85915492957747</c:v>
                </c:pt>
                <c:pt idx="4">
                  <c:v>104.22535211267605</c:v>
                </c:pt>
                <c:pt idx="5">
                  <c:v>105.63380281690142</c:v>
                </c:pt>
                <c:pt idx="6">
                  <c:v>104.22535211267605</c:v>
                </c:pt>
                <c:pt idx="7">
                  <c:v>104.22535211267605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04A-4AE9-9C70-A6CAF5B89150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96.808510638297889</c:v>
                </c:pt>
                <c:pt idx="2">
                  <c:v>96.808510638297889</c:v>
                </c:pt>
                <c:pt idx="3">
                  <c:v>94.680851063829792</c:v>
                </c:pt>
                <c:pt idx="4">
                  <c:v>98.936170212765973</c:v>
                </c:pt>
                <c:pt idx="5">
                  <c:v>98.936170212765973</c:v>
                </c:pt>
                <c:pt idx="6">
                  <c:v>94.680851063829792</c:v>
                </c:pt>
                <c:pt idx="7">
                  <c:v>97.872340425531917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04A-4AE9-9C70-A6CAF5B89150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113.99999999999999</c:v>
                </c:pt>
                <c:pt idx="2">
                  <c:v>102</c:v>
                </c:pt>
                <c:pt idx="3">
                  <c:v>102</c:v>
                </c:pt>
                <c:pt idx="4">
                  <c:v>104</c:v>
                </c:pt>
                <c:pt idx="5">
                  <c:v>98</c:v>
                </c:pt>
                <c:pt idx="6">
                  <c:v>106</c:v>
                </c:pt>
                <c:pt idx="7">
                  <c:v>104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04A-4AE9-9C70-A6CAF5B89150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04A-4AE9-9C70-A6CAF5B89150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04A-4AE9-9C70-A6CAF5B89150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04A-4AE9-9C70-A6CAF5B89150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04A-4AE9-9C70-A6CAF5B89150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04A-4AE9-9C70-A6CAF5B89150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04A-4AE9-9C70-A6CAF5B89150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04A-4AE9-9C70-A6CAF5B89150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04A-4AE9-9C70-A6CAF5B89150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04A-4AE9-9C70-A6CAF5B89150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04A-4AE9-9C70-A6CAF5B89150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04A-4AE9-9C70-A6CAF5B89150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04A-4AE9-9C70-A6CAF5B89150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04A-4AE9-9C70-A6CAF5B89150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04A-4AE9-9C70-A6CAF5B89150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04A-4AE9-9C70-A6CAF5B89150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04A-4AE9-9C70-A6CAF5B89150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04A-4AE9-9C70-A6CAF5B89150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04A-4AE9-9C70-A6CAF5B89150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04A-4AE9-9C70-A6CAF5B89150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04A-4AE9-9C70-A6CAF5B89150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804A-4AE9-9C70-A6CAF5B89150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804A-4AE9-9C70-A6CAF5B89150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04A-4AE9-9C70-A6CAF5B89150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804A-4AE9-9C70-A6CAF5B89150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804A-4AE9-9C70-A6CAF5B89150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04A-4AE9-9C70-A6CAF5B89150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804A-4AE9-9C70-A6CAF5B89150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04A-4AE9-9C70-A6CAF5B89150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04A-4AE9-9C70-A6CAF5B89150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804A-4AE9-9C70-A6CAF5B89150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2.3294925942727058</c:v>
                  </c:pt>
                  <c:pt idx="2">
                    <c:v>1.9842374654666644</c:v>
                  </c:pt>
                  <c:pt idx="3">
                    <c:v>2.5573945491462085</c:v>
                  </c:pt>
                  <c:pt idx="4">
                    <c:v>2.3819296367044367</c:v>
                  </c:pt>
                  <c:pt idx="5">
                    <c:v>1.9311925972203186</c:v>
                  </c:pt>
                  <c:pt idx="6">
                    <c:v>2.7070233937213839</c:v>
                  </c:pt>
                  <c:pt idx="7">
                    <c:v>2.4842027041335153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2.3294925942727058</c:v>
                  </c:pt>
                  <c:pt idx="2">
                    <c:v>1.9842374654666644</c:v>
                  </c:pt>
                  <c:pt idx="3">
                    <c:v>2.5573945491462085</c:v>
                  </c:pt>
                  <c:pt idx="4">
                    <c:v>2.3819296367044367</c:v>
                  </c:pt>
                  <c:pt idx="5">
                    <c:v>1.9311925972203186</c:v>
                  </c:pt>
                  <c:pt idx="6">
                    <c:v>2.7070233937213839</c:v>
                  </c:pt>
                  <c:pt idx="7">
                    <c:v>2.4842027041335153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101.00256608105322</c:v>
                </c:pt>
                <c:pt idx="2">
                  <c:v>101.41441120521242</c:v>
                </c:pt>
                <c:pt idx="3">
                  <c:v>101.817196605975</c:v>
                </c:pt>
                <c:pt idx="4">
                  <c:v>101.85694127849226</c:v>
                </c:pt>
                <c:pt idx="5">
                  <c:v>101.07999051527972</c:v>
                </c:pt>
                <c:pt idx="6">
                  <c:v>101.12041130550399</c:v>
                </c:pt>
                <c:pt idx="7">
                  <c:v>101.62231235412864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804A-4AE9-9C70-A6CAF5B89150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94</c:v>
                </c:pt>
                <c:pt idx="1">
                  <c:v>94</c:v>
                </c:pt>
                <c:pt idx="2">
                  <c:v>94</c:v>
                </c:pt>
                <c:pt idx="3">
                  <c:v>94</c:v>
                </c:pt>
                <c:pt idx="4">
                  <c:v>94</c:v>
                </c:pt>
                <c:pt idx="5">
                  <c:v>94</c:v>
                </c:pt>
                <c:pt idx="6">
                  <c:v>94</c:v>
                </c:pt>
                <c:pt idx="7">
                  <c:v>94</c:v>
                </c:pt>
                <c:pt idx="8">
                  <c:v>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804A-4AE9-9C70-A6CAF5B89150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</c:v>
                </c:pt>
                <c:pt idx="1">
                  <c:v>106</c:v>
                </c:pt>
                <c:pt idx="2">
                  <c:v>106</c:v>
                </c:pt>
                <c:pt idx="3">
                  <c:v>106</c:v>
                </c:pt>
                <c:pt idx="4">
                  <c:v>106</c:v>
                </c:pt>
                <c:pt idx="5">
                  <c:v>106</c:v>
                </c:pt>
                <c:pt idx="6">
                  <c:v>106</c:v>
                </c:pt>
                <c:pt idx="7">
                  <c:v>106</c:v>
                </c:pt>
                <c:pt idx="8">
                  <c:v>106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804A-4AE9-9C70-A6CAF5B89150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86.4</c:v>
                </c:pt>
                <c:pt idx="1">
                  <c:v>86.4</c:v>
                </c:pt>
                <c:pt idx="2">
                  <c:v>86.4</c:v>
                </c:pt>
                <c:pt idx="3">
                  <c:v>86.4</c:v>
                </c:pt>
                <c:pt idx="4">
                  <c:v>86.4</c:v>
                </c:pt>
                <c:pt idx="5">
                  <c:v>86.4</c:v>
                </c:pt>
                <c:pt idx="6">
                  <c:v>86.4</c:v>
                </c:pt>
                <c:pt idx="7">
                  <c:v>86.4</c:v>
                </c:pt>
                <c:pt idx="8">
                  <c:v>86.4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804A-4AE9-9C70-A6CAF5B89150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24</c:v>
                </c:pt>
                <c:pt idx="2">
                  <c:v>48</c:v>
                </c:pt>
                <c:pt idx="3">
                  <c:v>72</c:v>
                </c:pt>
                <c:pt idx="4">
                  <c:v>96</c:v>
                </c:pt>
                <c:pt idx="5">
                  <c:v>120</c:v>
                </c:pt>
                <c:pt idx="6">
                  <c:v>144</c:v>
                </c:pt>
                <c:pt idx="7">
                  <c:v>168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113.6</c:v>
                </c:pt>
                <c:pt idx="1">
                  <c:v>113.6</c:v>
                </c:pt>
                <c:pt idx="2">
                  <c:v>113.6</c:v>
                </c:pt>
                <c:pt idx="3">
                  <c:v>113.6</c:v>
                </c:pt>
                <c:pt idx="4">
                  <c:v>113.6</c:v>
                </c:pt>
                <c:pt idx="5">
                  <c:v>113.6</c:v>
                </c:pt>
                <c:pt idx="6">
                  <c:v>113.6</c:v>
                </c:pt>
                <c:pt idx="7">
                  <c:v>113.6</c:v>
                </c:pt>
                <c:pt idx="8">
                  <c:v>113.6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804A-4AE9-9C70-A6CAF5B89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842368"/>
        <c:axId val="106852736"/>
      </c:scatterChart>
      <c:valAx>
        <c:axId val="106842368"/>
        <c:scaling>
          <c:orientation val="minMax"/>
          <c:max val="16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852736"/>
        <c:crosses val="autoZero"/>
        <c:crossBetween val="midCat"/>
        <c:majorUnit val="24"/>
      </c:valAx>
      <c:valAx>
        <c:axId val="10685273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106842368"/>
        <c:crossesAt val="0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13"/>
  <sheetViews>
    <sheetView workbookViewId="0">
      <selection activeCell="I30" sqref="I30"/>
    </sheetView>
  </sheetViews>
  <sheetFormatPr baseColWidth="10" defaultRowHeight="12.75" x14ac:dyDescent="0.2"/>
  <cols>
    <col min="1" max="2" width="11.42578125" style="51"/>
    <col min="3" max="3" width="31.42578125" style="51" bestFit="1" customWidth="1"/>
    <col min="4" max="16384" width="11.42578125" style="51"/>
  </cols>
  <sheetData>
    <row r="3" spans="3:9" ht="57" customHeight="1" x14ac:dyDescent="0.6">
      <c r="C3" s="101" t="s">
        <v>45</v>
      </c>
      <c r="D3" s="101"/>
      <c r="E3" s="101"/>
      <c r="F3" s="101"/>
      <c r="G3" s="101"/>
      <c r="H3" s="101"/>
      <c r="I3" s="101"/>
    </row>
    <row r="5" spans="3:9" ht="34.5" x14ac:dyDescent="0.45">
      <c r="C5" s="52" t="s">
        <v>46</v>
      </c>
      <c r="D5" s="52" t="s">
        <v>98</v>
      </c>
    </row>
    <row r="8" spans="3:9" ht="25.5" customHeight="1" x14ac:dyDescent="0.3">
      <c r="C8" s="53" t="s">
        <v>47</v>
      </c>
      <c r="D8" s="96" t="s">
        <v>80</v>
      </c>
      <c r="E8" s="54"/>
      <c r="F8" s="54"/>
      <c r="G8" s="54"/>
      <c r="H8" s="54"/>
      <c r="I8" s="55"/>
    </row>
    <row r="9" spans="3:9" ht="26.25" customHeight="1" x14ac:dyDescent="0.3">
      <c r="C9" s="53" t="s">
        <v>48</v>
      </c>
      <c r="D9" s="102">
        <v>2014</v>
      </c>
      <c r="E9" s="103"/>
      <c r="F9" s="103"/>
      <c r="G9" s="103"/>
      <c r="H9" s="103"/>
      <c r="I9" s="104"/>
    </row>
    <row r="10" spans="3:9" ht="20.25" x14ac:dyDescent="0.3">
      <c r="C10" s="53" t="s">
        <v>49</v>
      </c>
      <c r="D10" s="105" t="s">
        <v>83</v>
      </c>
      <c r="E10" s="106"/>
      <c r="F10" s="106"/>
      <c r="G10" s="106"/>
      <c r="H10" s="106"/>
      <c r="I10" s="107"/>
    </row>
    <row r="11" spans="3:9" x14ac:dyDescent="0.2">
      <c r="C11" s="56" t="s">
        <v>50</v>
      </c>
      <c r="D11" s="108"/>
      <c r="E11" s="109"/>
      <c r="F11" s="109"/>
      <c r="G11" s="109"/>
      <c r="H11" s="109"/>
      <c r="I11" s="110"/>
    </row>
    <row r="12" spans="3:9" ht="25.5" customHeight="1" x14ac:dyDescent="0.3">
      <c r="C12" s="53" t="s">
        <v>51</v>
      </c>
      <c r="D12" s="111" t="s">
        <v>81</v>
      </c>
      <c r="E12" s="103"/>
      <c r="F12" s="103"/>
      <c r="G12" s="103"/>
      <c r="H12" s="103"/>
      <c r="I12" s="104"/>
    </row>
    <row r="13" spans="3:9" ht="24.75" customHeight="1" x14ac:dyDescent="0.3">
      <c r="C13" s="53" t="s">
        <v>52</v>
      </c>
      <c r="D13" s="111" t="s">
        <v>82</v>
      </c>
      <c r="E13" s="103"/>
      <c r="F13" s="103"/>
      <c r="G13" s="103"/>
      <c r="H13" s="103"/>
      <c r="I13" s="104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A10" workbookViewId="0">
      <selection activeCell="B51" sqref="B51"/>
    </sheetView>
  </sheetViews>
  <sheetFormatPr baseColWidth="10" defaultRowHeight="12.75" x14ac:dyDescent="0.2"/>
  <cols>
    <col min="1" max="1" width="57.42578125" style="58" customWidth="1"/>
    <col min="2" max="2" width="20.28515625" style="58" customWidth="1"/>
    <col min="3" max="3" width="13" style="58" customWidth="1"/>
    <col min="4" max="4" width="13.28515625" style="58" customWidth="1"/>
    <col min="5" max="5" width="13.42578125" style="58" customWidth="1"/>
    <col min="6" max="6" width="13.5703125" style="58" customWidth="1"/>
    <col min="7" max="7" width="13.7109375" style="58" bestFit="1" customWidth="1"/>
    <col min="8" max="16384" width="11.42578125" style="58"/>
  </cols>
  <sheetData>
    <row r="1" spans="1:7" ht="20.25" x14ac:dyDescent="0.3">
      <c r="A1" s="57" t="s">
        <v>43</v>
      </c>
      <c r="B1" s="57"/>
      <c r="C1" s="57"/>
      <c r="D1" s="57"/>
      <c r="E1" s="57"/>
      <c r="F1" s="57"/>
      <c r="G1" s="57"/>
    </row>
    <row r="2" spans="1:7" ht="20.25" x14ac:dyDescent="0.3">
      <c r="A2" s="59" t="s">
        <v>84</v>
      </c>
      <c r="B2" s="57"/>
      <c r="C2" s="57"/>
      <c r="D2" s="57"/>
      <c r="E2" s="57"/>
      <c r="F2" s="57"/>
      <c r="G2" s="57"/>
    </row>
    <row r="3" spans="1:7" ht="20.25" x14ac:dyDescent="0.3">
      <c r="A3" s="57" t="s">
        <v>53</v>
      </c>
      <c r="B3" s="60"/>
      <c r="C3" s="57"/>
      <c r="D3" s="57"/>
      <c r="E3" s="57"/>
      <c r="F3" s="57"/>
      <c r="G3" s="57"/>
    </row>
    <row r="4" spans="1:7" ht="15" x14ac:dyDescent="0.2">
      <c r="A4" s="61" t="s">
        <v>41</v>
      </c>
      <c r="B4" s="61"/>
      <c r="C4" s="61"/>
      <c r="D4" s="61"/>
      <c r="E4" s="61"/>
      <c r="F4" s="61"/>
      <c r="G4" s="61"/>
    </row>
    <row r="5" spans="1:7" ht="15" x14ac:dyDescent="0.2">
      <c r="A5" s="62" t="s">
        <v>99</v>
      </c>
      <c r="B5" s="63"/>
      <c r="C5" s="63"/>
      <c r="D5" s="63"/>
      <c r="E5" s="63"/>
      <c r="F5" s="63"/>
      <c r="G5" s="63"/>
    </row>
    <row r="6" spans="1:7" ht="15" x14ac:dyDescent="0.2">
      <c r="A6" s="61"/>
      <c r="B6" s="63"/>
      <c r="C6" s="63"/>
      <c r="D6" s="61"/>
      <c r="E6" s="61"/>
      <c r="F6" s="61"/>
      <c r="G6" s="61"/>
    </row>
    <row r="7" spans="1:7" ht="15" x14ac:dyDescent="0.2">
      <c r="A7" s="61" t="s">
        <v>42</v>
      </c>
      <c r="B7" s="63"/>
      <c r="C7" s="63"/>
      <c r="D7" s="63"/>
      <c r="E7" s="63"/>
      <c r="F7" s="63"/>
      <c r="G7" s="63"/>
    </row>
    <row r="8" spans="1:7" ht="15" x14ac:dyDescent="0.2">
      <c r="A8" s="62" t="s">
        <v>85</v>
      </c>
      <c r="B8" s="63"/>
      <c r="C8" s="63"/>
      <c r="D8" s="63"/>
      <c r="E8" s="63"/>
      <c r="F8" s="63"/>
      <c r="G8" s="63"/>
    </row>
    <row r="9" spans="1:7" ht="15" x14ac:dyDescent="0.2">
      <c r="A9" s="61"/>
      <c r="B9" s="63"/>
      <c r="C9" s="63"/>
      <c r="D9" s="63"/>
      <c r="E9" s="61"/>
      <c r="F9" s="61"/>
      <c r="G9" s="61"/>
    </row>
    <row r="10" spans="1:7" ht="15" x14ac:dyDescent="0.2">
      <c r="A10" s="61" t="s">
        <v>44</v>
      </c>
      <c r="B10" s="63"/>
      <c r="C10" s="63"/>
      <c r="D10" s="63"/>
      <c r="E10" s="63"/>
      <c r="F10" s="63"/>
      <c r="G10" s="63"/>
    </row>
    <row r="11" spans="1:7" ht="15" x14ac:dyDescent="0.2">
      <c r="A11" s="62" t="s">
        <v>86</v>
      </c>
      <c r="B11" s="63"/>
      <c r="C11" s="63"/>
      <c r="D11" s="63"/>
      <c r="E11" s="63"/>
      <c r="F11" s="63"/>
      <c r="G11" s="63"/>
    </row>
    <row r="12" spans="1:7" ht="15" x14ac:dyDescent="0.2">
      <c r="A12" s="61"/>
      <c r="B12" s="61"/>
      <c r="C12" s="61"/>
      <c r="D12" s="61"/>
      <c r="E12" s="61"/>
      <c r="F12" s="61"/>
      <c r="G12" s="61"/>
    </row>
    <row r="13" spans="1:7" ht="15" x14ac:dyDescent="0.2">
      <c r="A13" s="61" t="s">
        <v>35</v>
      </c>
      <c r="B13" s="61"/>
      <c r="C13" s="61"/>
      <c r="D13" s="61"/>
      <c r="E13" s="61"/>
      <c r="F13" s="61"/>
      <c r="G13" s="61"/>
    </row>
    <row r="14" spans="1:7" ht="15" x14ac:dyDescent="0.2">
      <c r="A14" s="64"/>
      <c r="B14" s="65" t="s">
        <v>32</v>
      </c>
      <c r="C14" s="65"/>
      <c r="D14" s="65"/>
      <c r="E14" s="61"/>
      <c r="F14" s="61"/>
      <c r="G14" s="61"/>
    </row>
    <row r="15" spans="1:7" ht="15" x14ac:dyDescent="0.2">
      <c r="A15" s="64" t="s">
        <v>87</v>
      </c>
      <c r="B15" s="65" t="s">
        <v>34</v>
      </c>
      <c r="C15" s="66"/>
      <c r="D15" s="67"/>
      <c r="E15" s="61"/>
      <c r="F15" s="61"/>
      <c r="G15" s="63"/>
    </row>
    <row r="16" spans="1:7" ht="15" x14ac:dyDescent="0.2">
      <c r="A16" s="64"/>
      <c r="B16" s="68" t="s">
        <v>33</v>
      </c>
      <c r="C16" s="69"/>
      <c r="D16" s="70"/>
      <c r="E16" s="61"/>
      <c r="F16" s="61"/>
      <c r="G16" s="61"/>
    </row>
    <row r="17" spans="1:7" ht="15" x14ac:dyDescent="0.2">
      <c r="A17" s="61"/>
      <c r="B17" s="61"/>
      <c r="C17" s="61"/>
      <c r="D17" s="61"/>
      <c r="E17" s="61"/>
      <c r="F17" s="61"/>
      <c r="G17" s="61"/>
    </row>
    <row r="18" spans="1:7" ht="15" x14ac:dyDescent="0.2">
      <c r="A18" s="61" t="s">
        <v>37</v>
      </c>
      <c r="B18" s="61"/>
      <c r="C18" s="61"/>
      <c r="D18" s="61"/>
      <c r="E18" s="61"/>
      <c r="F18" s="61"/>
      <c r="G18" s="61"/>
    </row>
    <row r="19" spans="1:7" ht="15" x14ac:dyDescent="0.2">
      <c r="A19" s="64"/>
      <c r="B19" s="65" t="s">
        <v>36</v>
      </c>
      <c r="C19" s="61"/>
      <c r="D19" s="61"/>
      <c r="E19" s="61"/>
      <c r="F19" s="61"/>
      <c r="G19" s="61"/>
    </row>
    <row r="20" spans="1:7" ht="15" x14ac:dyDescent="0.2">
      <c r="A20" s="64"/>
      <c r="B20" s="65" t="s">
        <v>39</v>
      </c>
      <c r="C20" s="61"/>
      <c r="D20" s="61"/>
      <c r="E20" s="61"/>
      <c r="F20" s="61"/>
      <c r="G20" s="61"/>
    </row>
    <row r="21" spans="1:7" ht="15" x14ac:dyDescent="0.2">
      <c r="A21" s="64"/>
      <c r="B21" s="65" t="s">
        <v>38</v>
      </c>
      <c r="C21" s="61"/>
      <c r="D21" s="61"/>
      <c r="E21" s="61"/>
      <c r="F21" s="61"/>
      <c r="G21" s="61"/>
    </row>
    <row r="22" spans="1:7" ht="15" x14ac:dyDescent="0.2">
      <c r="A22" s="64" t="s">
        <v>89</v>
      </c>
      <c r="B22" s="65" t="s">
        <v>40</v>
      </c>
      <c r="C22" s="61"/>
      <c r="D22" s="61"/>
      <c r="E22" s="61"/>
      <c r="F22" s="61"/>
      <c r="G22" s="61"/>
    </row>
    <row r="23" spans="1:7" ht="15" x14ac:dyDescent="0.2">
      <c r="A23" s="61"/>
      <c r="B23" s="61"/>
      <c r="C23" s="61"/>
      <c r="D23" s="61"/>
      <c r="E23" s="61"/>
      <c r="F23" s="61"/>
      <c r="G23" s="61"/>
    </row>
    <row r="24" spans="1:7" ht="15" x14ac:dyDescent="0.2">
      <c r="A24" s="61" t="s">
        <v>54</v>
      </c>
      <c r="B24" s="61"/>
      <c r="C24" s="61"/>
      <c r="D24" s="61"/>
      <c r="E24" s="61"/>
      <c r="F24" s="61"/>
      <c r="G24" s="61"/>
    </row>
    <row r="25" spans="1:7" ht="15.75" x14ac:dyDescent="0.25">
      <c r="A25" s="71" t="s">
        <v>55</v>
      </c>
      <c r="B25" s="65" t="s">
        <v>56</v>
      </c>
      <c r="C25" s="65" t="s">
        <v>57</v>
      </c>
      <c r="D25" s="65" t="s">
        <v>58</v>
      </c>
      <c r="E25" s="65" t="s">
        <v>59</v>
      </c>
      <c r="F25" s="65" t="s">
        <v>60</v>
      </c>
      <c r="G25" s="65" t="s">
        <v>61</v>
      </c>
    </row>
    <row r="26" spans="1:7" ht="15" x14ac:dyDescent="0.2">
      <c r="A26" s="65" t="s">
        <v>62</v>
      </c>
      <c r="B26" s="62" t="s">
        <v>103</v>
      </c>
      <c r="C26" s="62"/>
      <c r="D26" s="62"/>
      <c r="E26" s="62"/>
      <c r="F26" s="62"/>
      <c r="G26" s="62"/>
    </row>
    <row r="27" spans="1:7" ht="15" x14ac:dyDescent="0.2">
      <c r="A27" s="65" t="s">
        <v>63</v>
      </c>
      <c r="B27" s="62" t="s">
        <v>90</v>
      </c>
      <c r="C27" s="62"/>
      <c r="D27" s="62"/>
      <c r="E27" s="62"/>
      <c r="F27" s="62"/>
      <c r="G27" s="62"/>
    </row>
    <row r="28" spans="1:7" ht="15" x14ac:dyDescent="0.2">
      <c r="A28" s="65" t="s">
        <v>64</v>
      </c>
      <c r="B28" s="62" t="s">
        <v>101</v>
      </c>
      <c r="C28" s="62"/>
      <c r="D28" s="62"/>
      <c r="E28" s="62"/>
      <c r="F28" s="62"/>
      <c r="G28" s="62"/>
    </row>
    <row r="29" spans="1:7" ht="15" x14ac:dyDescent="0.2">
      <c r="A29" s="65" t="s">
        <v>65</v>
      </c>
      <c r="B29" s="62" t="s">
        <v>101</v>
      </c>
      <c r="C29" s="62"/>
      <c r="D29" s="62"/>
      <c r="E29" s="62"/>
      <c r="F29" s="62"/>
      <c r="G29" s="62"/>
    </row>
    <row r="30" spans="1:7" ht="15.75" x14ac:dyDescent="0.25">
      <c r="A30" s="65" t="s">
        <v>66</v>
      </c>
      <c r="B30" s="62" t="s">
        <v>88</v>
      </c>
      <c r="C30" s="62"/>
      <c r="D30" s="62"/>
      <c r="E30" s="62"/>
      <c r="F30" s="62"/>
      <c r="G30" s="62"/>
    </row>
    <row r="31" spans="1:7" ht="15.75" thickBot="1" x14ac:dyDescent="0.25">
      <c r="A31" s="72" t="s">
        <v>67</v>
      </c>
      <c r="B31" s="73" t="s">
        <v>88</v>
      </c>
      <c r="C31" s="73"/>
      <c r="D31" s="73"/>
      <c r="E31" s="73"/>
      <c r="F31" s="73"/>
      <c r="G31" s="73"/>
    </row>
    <row r="32" spans="1:7" ht="15" x14ac:dyDescent="0.2">
      <c r="A32" s="74" t="s">
        <v>68</v>
      </c>
      <c r="B32" s="75"/>
      <c r="C32" s="75"/>
      <c r="D32" s="75"/>
      <c r="E32" s="75"/>
      <c r="F32" s="75"/>
      <c r="G32" s="76"/>
    </row>
    <row r="33" spans="1:7" ht="15" x14ac:dyDescent="0.2">
      <c r="A33" s="77" t="s">
        <v>69</v>
      </c>
      <c r="B33" s="62" t="s">
        <v>104</v>
      </c>
      <c r="C33" s="62"/>
      <c r="D33" s="62"/>
      <c r="E33" s="62"/>
      <c r="F33" s="62"/>
      <c r="G33" s="78"/>
    </row>
    <row r="34" spans="1:7" ht="15" x14ac:dyDescent="0.2">
      <c r="A34" s="77" t="s">
        <v>70</v>
      </c>
      <c r="B34" s="62" t="s">
        <v>91</v>
      </c>
      <c r="C34" s="62"/>
      <c r="D34" s="62"/>
      <c r="E34" s="62"/>
      <c r="F34" s="62"/>
      <c r="G34" s="78"/>
    </row>
    <row r="35" spans="1:7" ht="15.75" thickBot="1" x14ac:dyDescent="0.25">
      <c r="A35" s="79" t="s">
        <v>71</v>
      </c>
      <c r="B35" s="80" t="s">
        <v>105</v>
      </c>
      <c r="C35" s="80"/>
      <c r="D35" s="80"/>
      <c r="E35" s="80"/>
      <c r="F35" s="80"/>
      <c r="G35" s="81"/>
    </row>
    <row r="36" spans="1:7" ht="15" x14ac:dyDescent="0.2">
      <c r="A36" s="82" t="s">
        <v>72</v>
      </c>
      <c r="B36" s="82"/>
      <c r="C36" s="82"/>
      <c r="D36" s="82"/>
      <c r="E36" s="82"/>
      <c r="F36" s="82"/>
      <c r="G36" s="82"/>
    </row>
    <row r="37" spans="1:7" ht="18" x14ac:dyDescent="0.2">
      <c r="A37" s="65" t="s">
        <v>73</v>
      </c>
      <c r="B37" s="62" t="s">
        <v>86</v>
      </c>
      <c r="C37" s="62"/>
      <c r="D37" s="62"/>
      <c r="E37" s="62"/>
      <c r="F37" s="62"/>
      <c r="G37" s="62"/>
    </row>
    <row r="38" spans="1:7" ht="15" x14ac:dyDescent="0.2">
      <c r="A38" s="65" t="s">
        <v>31</v>
      </c>
      <c r="B38" s="62" t="s">
        <v>86</v>
      </c>
      <c r="C38" s="62"/>
      <c r="D38" s="62"/>
      <c r="E38" s="62"/>
      <c r="F38" s="62"/>
      <c r="G38" s="62"/>
    </row>
    <row r="39" spans="1:7" ht="15" x14ac:dyDescent="0.2">
      <c r="A39" s="65" t="s">
        <v>74</v>
      </c>
      <c r="B39" s="62" t="s">
        <v>86</v>
      </c>
      <c r="C39" s="62"/>
      <c r="D39" s="62"/>
      <c r="E39" s="62"/>
      <c r="F39" s="62"/>
      <c r="G39" s="62"/>
    </row>
    <row r="40" spans="1:7" ht="15" x14ac:dyDescent="0.2">
      <c r="A40" s="65" t="s">
        <v>75</v>
      </c>
      <c r="B40" s="62" t="s">
        <v>102</v>
      </c>
      <c r="C40" s="62"/>
      <c r="D40" s="62"/>
      <c r="E40" s="62"/>
      <c r="F40" s="62"/>
      <c r="G40" s="62"/>
    </row>
    <row r="41" spans="1:7" ht="15" x14ac:dyDescent="0.2">
      <c r="A41" s="65" t="s">
        <v>76</v>
      </c>
      <c r="B41" s="62" t="s">
        <v>100</v>
      </c>
      <c r="C41" s="62"/>
      <c r="D41" s="62"/>
      <c r="E41" s="62"/>
      <c r="F41" s="62"/>
      <c r="G41" s="62"/>
    </row>
    <row r="42" spans="1:7" ht="15" x14ac:dyDescent="0.2">
      <c r="A42" s="61"/>
      <c r="B42" s="61"/>
      <c r="C42" s="61"/>
      <c r="D42" s="61"/>
      <c r="E42" s="61"/>
      <c r="F42" s="61"/>
      <c r="G42" s="61"/>
    </row>
    <row r="43" spans="1:7" ht="15" x14ac:dyDescent="0.2">
      <c r="A43" s="112" t="s">
        <v>77</v>
      </c>
      <c r="B43" s="112"/>
      <c r="C43" s="112"/>
      <c r="D43" s="112"/>
      <c r="E43" s="112"/>
      <c r="F43" s="112"/>
      <c r="G43" s="112"/>
    </row>
  </sheetData>
  <mergeCells count="1">
    <mergeCell ref="A43:G4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9825"/>
  <sheetViews>
    <sheetView workbookViewId="0">
      <selection activeCell="U29" sqref="U29"/>
    </sheetView>
  </sheetViews>
  <sheetFormatPr baseColWidth="10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50"/>
    <col min="43" max="135" width="11.42578125" style="8"/>
  </cols>
  <sheetData>
    <row r="1" spans="1:18" ht="23.25" x14ac:dyDescent="0.35">
      <c r="A1" s="13" t="s">
        <v>13</v>
      </c>
      <c r="B1" s="14"/>
      <c r="C1" s="118" t="s">
        <v>79</v>
      </c>
      <c r="D1" s="119"/>
      <c r="E1" s="119"/>
      <c r="F1" s="119"/>
      <c r="G1" s="119"/>
      <c r="H1" s="119"/>
      <c r="I1" s="119"/>
      <c r="J1" s="119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6</v>
      </c>
      <c r="C3" s="18" t="s">
        <v>25</v>
      </c>
      <c r="D3" s="17"/>
      <c r="E3" s="7">
        <v>13.6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24</v>
      </c>
      <c r="D6" s="3">
        <v>48</v>
      </c>
      <c r="E6" s="3">
        <v>72</v>
      </c>
      <c r="F6" s="3">
        <v>96</v>
      </c>
      <c r="G6" s="3">
        <v>120</v>
      </c>
      <c r="H6" s="4">
        <v>144</v>
      </c>
      <c r="I6" s="4">
        <v>168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20" t="s">
        <v>21</v>
      </c>
      <c r="C7" s="121"/>
      <c r="D7" s="121"/>
      <c r="E7" s="121"/>
      <c r="F7" s="121"/>
      <c r="G7" s="121"/>
      <c r="H7" s="121"/>
      <c r="I7" s="122"/>
      <c r="J7" s="123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90">
        <v>1</v>
      </c>
      <c r="B8" s="94">
        <v>11.27</v>
      </c>
      <c r="C8" s="94">
        <v>11.53</v>
      </c>
      <c r="D8" s="94">
        <v>11.11</v>
      </c>
      <c r="E8" s="94">
        <v>11.62</v>
      </c>
      <c r="F8" s="94">
        <v>10.79</v>
      </c>
      <c r="G8" s="94">
        <v>11.71</v>
      </c>
      <c r="H8" s="94">
        <v>11.59</v>
      </c>
      <c r="I8" s="94">
        <v>11.15</v>
      </c>
      <c r="J8" s="93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91">
        <v>2</v>
      </c>
      <c r="B9" s="94">
        <v>0.39</v>
      </c>
      <c r="C9" s="94">
        <v>0.39</v>
      </c>
      <c r="D9" s="94">
        <v>0.41</v>
      </c>
      <c r="E9" s="94">
        <v>0.43</v>
      </c>
      <c r="F9" s="94">
        <v>0.44</v>
      </c>
      <c r="G9" s="94">
        <v>0.42</v>
      </c>
      <c r="H9" s="94">
        <v>0.41</v>
      </c>
      <c r="I9" s="94">
        <v>0.4</v>
      </c>
      <c r="J9" s="93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91">
        <v>3</v>
      </c>
      <c r="B10" s="94">
        <v>13.42</v>
      </c>
      <c r="C10" s="94">
        <v>13.66</v>
      </c>
      <c r="D10" s="94">
        <v>13.98</v>
      </c>
      <c r="E10" s="94">
        <v>13.5</v>
      </c>
      <c r="F10" s="94">
        <v>14.45</v>
      </c>
      <c r="G10" s="94">
        <v>14.08</v>
      </c>
      <c r="H10" s="94">
        <v>13.67</v>
      </c>
      <c r="I10" s="94">
        <v>13.64</v>
      </c>
      <c r="J10" s="93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91">
        <v>4</v>
      </c>
      <c r="B11" s="94">
        <v>20.57</v>
      </c>
      <c r="C11" s="94">
        <v>21.27</v>
      </c>
      <c r="D11" s="94">
        <v>20.89</v>
      </c>
      <c r="E11" s="94">
        <v>20.190000000000001</v>
      </c>
      <c r="F11" s="94">
        <v>21.16</v>
      </c>
      <c r="G11" s="94">
        <v>20.94</v>
      </c>
      <c r="H11" s="94">
        <v>21.07</v>
      </c>
      <c r="I11" s="94">
        <v>20.89</v>
      </c>
      <c r="J11" s="93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91">
        <v>5</v>
      </c>
      <c r="B12" s="94">
        <v>0.59</v>
      </c>
      <c r="C12" s="94">
        <v>0.65</v>
      </c>
      <c r="D12" s="94">
        <v>0.62</v>
      </c>
      <c r="E12" s="94">
        <v>0.63</v>
      </c>
      <c r="F12" s="94">
        <v>0.61</v>
      </c>
      <c r="G12" s="94">
        <v>0.62</v>
      </c>
      <c r="H12" s="94">
        <v>0.61</v>
      </c>
      <c r="I12" s="94">
        <v>0.63</v>
      </c>
      <c r="J12" s="93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91">
        <v>6</v>
      </c>
      <c r="B13" s="94">
        <v>13.22</v>
      </c>
      <c r="C13" s="94">
        <v>12.91</v>
      </c>
      <c r="D13" s="94">
        <v>12.71</v>
      </c>
      <c r="E13" s="94">
        <v>12.47</v>
      </c>
      <c r="F13" s="94">
        <v>12.55</v>
      </c>
      <c r="G13" s="94">
        <v>12.44</v>
      </c>
      <c r="H13" s="94">
        <v>12.17</v>
      </c>
      <c r="I13" s="94">
        <v>12.96</v>
      </c>
      <c r="J13" s="93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91">
        <v>7</v>
      </c>
      <c r="B14" s="94">
        <v>0.41</v>
      </c>
      <c r="C14" s="94">
        <v>0.45</v>
      </c>
      <c r="D14" s="94">
        <v>0.45</v>
      </c>
      <c r="E14" s="94">
        <v>0.45</v>
      </c>
      <c r="F14" s="94">
        <v>0.45</v>
      </c>
      <c r="G14" s="94">
        <v>0.42</v>
      </c>
      <c r="H14" s="94">
        <v>0.49</v>
      </c>
      <c r="I14" s="94">
        <v>0.48</v>
      </c>
      <c r="J14" s="93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91">
        <v>8</v>
      </c>
      <c r="B15" s="94">
        <v>14.06</v>
      </c>
      <c r="C15" s="94">
        <v>13.69</v>
      </c>
      <c r="D15" s="94">
        <v>13.47</v>
      </c>
      <c r="E15" s="94">
        <v>13.39</v>
      </c>
      <c r="F15" s="94">
        <v>13.64</v>
      </c>
      <c r="G15" s="94">
        <v>13.2</v>
      </c>
      <c r="H15" s="94">
        <v>13.56</v>
      </c>
      <c r="I15" s="94">
        <v>12.9</v>
      </c>
      <c r="J15" s="93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91">
        <v>9</v>
      </c>
      <c r="B16" s="94">
        <v>0.77</v>
      </c>
      <c r="C16" s="94">
        <v>0.71</v>
      </c>
      <c r="D16" s="94">
        <v>0.71</v>
      </c>
      <c r="E16" s="94">
        <v>0.7</v>
      </c>
      <c r="F16" s="94">
        <v>0.73</v>
      </c>
      <c r="G16" s="94">
        <v>0.71</v>
      </c>
      <c r="H16" s="94">
        <v>0.73</v>
      </c>
      <c r="I16" s="94">
        <v>0.75</v>
      </c>
      <c r="J16" s="93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91">
        <v>10</v>
      </c>
      <c r="B17" s="94">
        <v>0.18</v>
      </c>
      <c r="C17" s="94">
        <v>0.17</v>
      </c>
      <c r="D17" s="94">
        <v>0.19</v>
      </c>
      <c r="E17" s="94">
        <v>0.2</v>
      </c>
      <c r="F17" s="94">
        <v>0.2</v>
      </c>
      <c r="G17" s="94">
        <v>0.2</v>
      </c>
      <c r="H17" s="94">
        <v>0.2</v>
      </c>
      <c r="I17" s="94">
        <v>0.2</v>
      </c>
      <c r="J17" s="93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91">
        <v>11</v>
      </c>
      <c r="B18" s="94">
        <v>0.46</v>
      </c>
      <c r="C18" s="94">
        <v>0.46</v>
      </c>
      <c r="D18" s="94">
        <v>0.45</v>
      </c>
      <c r="E18" s="94">
        <v>0.46</v>
      </c>
      <c r="F18" s="94">
        <v>0.48</v>
      </c>
      <c r="G18" s="94">
        <v>0.47</v>
      </c>
      <c r="H18" s="94">
        <v>0.44</v>
      </c>
      <c r="I18" s="94">
        <v>0.47</v>
      </c>
      <c r="J18" s="93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91">
        <v>12</v>
      </c>
      <c r="B19" s="94">
        <v>10.98</v>
      </c>
      <c r="C19" s="94">
        <v>10.87</v>
      </c>
      <c r="D19" s="94">
        <v>10.56</v>
      </c>
      <c r="E19" s="94">
        <v>10.45</v>
      </c>
      <c r="F19" s="94">
        <v>10.47</v>
      </c>
      <c r="G19" s="94">
        <v>10.56</v>
      </c>
      <c r="H19" s="94">
        <v>10.23</v>
      </c>
      <c r="I19" s="94">
        <v>10.23</v>
      </c>
      <c r="J19" s="93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91">
        <v>13</v>
      </c>
      <c r="B20" s="94">
        <v>15.33</v>
      </c>
      <c r="C20" s="94">
        <v>15.74</v>
      </c>
      <c r="D20" s="94">
        <v>16.079999999999998</v>
      </c>
      <c r="E20" s="94">
        <v>16.420000000000002</v>
      </c>
      <c r="F20" s="94">
        <v>15.4</v>
      </c>
      <c r="G20" s="94">
        <v>15.83</v>
      </c>
      <c r="H20" s="94">
        <v>15.46</v>
      </c>
      <c r="I20" s="94">
        <v>15.48</v>
      </c>
      <c r="J20" s="93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91">
        <v>14</v>
      </c>
      <c r="B21" s="94">
        <v>0.7</v>
      </c>
      <c r="C21" s="94">
        <v>0.7</v>
      </c>
      <c r="D21" s="94">
        <v>0.73</v>
      </c>
      <c r="E21" s="94">
        <v>0.73</v>
      </c>
      <c r="F21" s="94">
        <v>0.68</v>
      </c>
      <c r="G21" s="94">
        <v>0.71</v>
      </c>
      <c r="H21" s="94">
        <v>0.72</v>
      </c>
      <c r="I21" s="94">
        <v>0.72</v>
      </c>
      <c r="J21" s="93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91">
        <v>15</v>
      </c>
      <c r="B22" s="94">
        <v>0.65</v>
      </c>
      <c r="C22" s="94">
        <v>0.72</v>
      </c>
      <c r="D22" s="94">
        <v>0.7</v>
      </c>
      <c r="E22" s="94">
        <v>0.72</v>
      </c>
      <c r="F22" s="94">
        <v>0.72</v>
      </c>
      <c r="G22" s="94">
        <v>0.68</v>
      </c>
      <c r="H22" s="94">
        <v>0.7</v>
      </c>
      <c r="I22" s="94">
        <v>0.72</v>
      </c>
      <c r="J22" s="93"/>
      <c r="K22" s="15"/>
      <c r="L22" s="15"/>
      <c r="M22" s="15"/>
      <c r="N22" s="15"/>
      <c r="O22" s="15"/>
      <c r="P22" s="15"/>
      <c r="Q22" s="15"/>
      <c r="R22" s="15"/>
    </row>
    <row r="23" spans="1:18" ht="15" x14ac:dyDescent="0.25">
      <c r="A23" s="91">
        <v>16</v>
      </c>
      <c r="B23" s="93">
        <v>17.93</v>
      </c>
      <c r="C23" s="93">
        <v>17.12</v>
      </c>
      <c r="D23" s="93">
        <v>17.600000000000001</v>
      </c>
      <c r="E23" s="93">
        <v>16.86</v>
      </c>
      <c r="F23" s="93">
        <v>16.7</v>
      </c>
      <c r="G23" s="94">
        <v>17.5</v>
      </c>
      <c r="H23" s="94">
        <v>16.61</v>
      </c>
      <c r="I23" s="94">
        <v>16.5</v>
      </c>
      <c r="J23" s="93"/>
      <c r="K23" s="15"/>
      <c r="L23" s="15"/>
      <c r="M23" s="15"/>
      <c r="N23" s="15"/>
      <c r="O23" s="15"/>
      <c r="P23" s="15"/>
      <c r="Q23" s="15"/>
      <c r="R23" s="15"/>
    </row>
    <row r="24" spans="1:18" ht="15" x14ac:dyDescent="0.25">
      <c r="A24" s="91">
        <v>17</v>
      </c>
      <c r="B24" s="93">
        <v>31.2</v>
      </c>
      <c r="C24" s="93">
        <v>30.53</v>
      </c>
      <c r="D24" s="93">
        <v>30.14</v>
      </c>
      <c r="E24" s="93">
        <v>30.64</v>
      </c>
      <c r="F24" s="93">
        <v>30.78</v>
      </c>
      <c r="G24" s="94">
        <v>30.15</v>
      </c>
      <c r="H24" s="94">
        <v>29.66</v>
      </c>
      <c r="I24" s="94">
        <v>30.43</v>
      </c>
      <c r="J24" s="93"/>
      <c r="K24" s="15"/>
      <c r="L24" s="15"/>
      <c r="M24" s="15"/>
      <c r="N24" s="15"/>
      <c r="O24" s="15"/>
      <c r="P24" s="15"/>
      <c r="Q24" s="15"/>
      <c r="R24" s="15"/>
    </row>
    <row r="25" spans="1:18" ht="15" x14ac:dyDescent="0.25">
      <c r="A25" s="91">
        <v>18</v>
      </c>
      <c r="B25" s="93">
        <v>0.71</v>
      </c>
      <c r="C25" s="93">
        <v>0.67</v>
      </c>
      <c r="D25" s="93">
        <v>0.78</v>
      </c>
      <c r="E25" s="93">
        <v>0.78</v>
      </c>
      <c r="F25" s="93">
        <v>0.74</v>
      </c>
      <c r="G25" s="94">
        <v>0.75</v>
      </c>
      <c r="H25" s="94">
        <v>0.74</v>
      </c>
      <c r="I25" s="94">
        <v>0.74</v>
      </c>
      <c r="J25" s="93"/>
      <c r="K25" s="15"/>
      <c r="L25" s="15"/>
      <c r="M25" s="15"/>
      <c r="N25" s="15"/>
      <c r="O25" s="15"/>
      <c r="P25" s="15"/>
      <c r="Q25" s="15"/>
      <c r="R25" s="15"/>
    </row>
    <row r="26" spans="1:18" ht="15" x14ac:dyDescent="0.25">
      <c r="A26" s="91">
        <v>19</v>
      </c>
      <c r="B26" s="93">
        <v>0.94</v>
      </c>
      <c r="C26" s="93">
        <v>0.91</v>
      </c>
      <c r="D26" s="93">
        <v>0.91</v>
      </c>
      <c r="E26" s="93">
        <v>0.89</v>
      </c>
      <c r="F26" s="93">
        <v>0.93</v>
      </c>
      <c r="G26" s="94">
        <v>0.93</v>
      </c>
      <c r="H26" s="94">
        <v>0.89</v>
      </c>
      <c r="I26" s="94">
        <v>0.92</v>
      </c>
      <c r="J26" s="93"/>
      <c r="K26" s="15"/>
      <c r="L26" s="15"/>
      <c r="M26" s="15"/>
      <c r="N26" s="15"/>
      <c r="O26" s="15"/>
      <c r="P26" s="15"/>
      <c r="Q26" s="15"/>
      <c r="R26" s="15"/>
    </row>
    <row r="27" spans="1:18" ht="15" x14ac:dyDescent="0.25">
      <c r="A27" s="91">
        <v>20</v>
      </c>
      <c r="B27" s="93">
        <v>0.5</v>
      </c>
      <c r="C27" s="93">
        <v>0.56999999999999995</v>
      </c>
      <c r="D27" s="93">
        <v>0.51</v>
      </c>
      <c r="E27" s="93">
        <v>0.51</v>
      </c>
      <c r="F27" s="93">
        <v>0.52</v>
      </c>
      <c r="G27" s="94">
        <v>0.49</v>
      </c>
      <c r="H27" s="94">
        <v>0.53</v>
      </c>
      <c r="I27" s="94">
        <v>0.52</v>
      </c>
      <c r="J27" s="93"/>
      <c r="K27" s="15"/>
      <c r="L27" s="15"/>
      <c r="M27" s="15"/>
      <c r="N27" s="15"/>
      <c r="O27" s="15"/>
      <c r="P27" s="15"/>
      <c r="Q27" s="15"/>
      <c r="R27" s="15"/>
    </row>
    <row r="28" spans="1:18" ht="15" x14ac:dyDescent="0.25">
      <c r="A28" s="91">
        <v>21</v>
      </c>
      <c r="B28" s="93"/>
      <c r="C28" s="93"/>
      <c r="D28" s="93"/>
      <c r="E28" s="93"/>
      <c r="F28" s="93"/>
      <c r="G28" s="94"/>
      <c r="H28" s="94"/>
      <c r="I28" s="94"/>
      <c r="J28" s="93"/>
      <c r="K28" s="15"/>
      <c r="L28" s="15"/>
      <c r="M28" s="15"/>
      <c r="N28" s="15"/>
      <c r="O28" s="15"/>
      <c r="P28" s="15"/>
      <c r="Q28" s="15"/>
      <c r="R28" s="15"/>
    </row>
    <row r="29" spans="1:18" ht="15" x14ac:dyDescent="0.25">
      <c r="A29" s="91">
        <v>22</v>
      </c>
      <c r="B29" s="93"/>
      <c r="C29" s="93"/>
      <c r="D29" s="93"/>
      <c r="E29" s="93"/>
      <c r="F29" s="93"/>
      <c r="G29" s="94"/>
      <c r="H29" s="94"/>
      <c r="I29" s="94"/>
      <c r="J29" s="93"/>
      <c r="K29" s="24"/>
      <c r="L29" s="24"/>
      <c r="M29" s="24"/>
      <c r="N29" s="24"/>
      <c r="O29" s="24"/>
      <c r="P29" s="24"/>
      <c r="Q29" s="24"/>
      <c r="R29" s="24"/>
    </row>
    <row r="30" spans="1:18" ht="15" x14ac:dyDescent="0.25">
      <c r="A30" s="91">
        <v>23</v>
      </c>
      <c r="B30" s="93"/>
      <c r="C30" s="93"/>
      <c r="D30" s="93"/>
      <c r="E30" s="93"/>
      <c r="F30" s="93"/>
      <c r="G30" s="94"/>
      <c r="H30" s="94"/>
      <c r="I30" s="94"/>
      <c r="J30" s="93"/>
      <c r="K30" s="24"/>
      <c r="L30" s="24"/>
      <c r="M30" s="24"/>
      <c r="N30" s="24"/>
      <c r="O30" s="24"/>
      <c r="P30" s="24"/>
      <c r="Q30" s="24"/>
      <c r="R30" s="24"/>
    </row>
    <row r="31" spans="1:18" ht="15" x14ac:dyDescent="0.25">
      <c r="A31" s="91">
        <v>24</v>
      </c>
      <c r="B31" s="93"/>
      <c r="C31" s="93"/>
      <c r="D31" s="93"/>
      <c r="E31" s="93"/>
      <c r="F31" s="93"/>
      <c r="G31" s="94"/>
      <c r="H31" s="94"/>
      <c r="I31" s="94"/>
      <c r="J31" s="93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5">
      <c r="A32" s="91">
        <v>25</v>
      </c>
      <c r="B32" s="94"/>
      <c r="C32" s="94"/>
      <c r="D32" s="94"/>
      <c r="E32" s="94"/>
      <c r="F32" s="94"/>
      <c r="G32" s="94"/>
      <c r="H32" s="94"/>
      <c r="I32" s="94"/>
      <c r="J32" s="94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5">
      <c r="A33" s="91">
        <v>26</v>
      </c>
      <c r="B33" s="94"/>
      <c r="C33" s="94"/>
      <c r="D33" s="94"/>
      <c r="E33" s="94"/>
      <c r="F33" s="94"/>
      <c r="G33" s="94"/>
      <c r="H33" s="94"/>
      <c r="I33" s="94"/>
      <c r="J33" s="94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5">
      <c r="A34" s="91">
        <v>27</v>
      </c>
      <c r="B34" s="94"/>
      <c r="C34" s="94"/>
      <c r="D34" s="94"/>
      <c r="E34" s="94"/>
      <c r="F34" s="94"/>
      <c r="G34" s="94"/>
      <c r="H34" s="94"/>
      <c r="I34" s="94"/>
      <c r="J34" s="94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5">
      <c r="A35" s="91">
        <v>28</v>
      </c>
      <c r="B35" s="94"/>
      <c r="C35" s="94"/>
      <c r="D35" s="94"/>
      <c r="E35" s="94"/>
      <c r="F35" s="94"/>
      <c r="G35" s="94"/>
      <c r="H35" s="94"/>
      <c r="I35" s="94"/>
      <c r="J35" s="94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5">
      <c r="A36" s="91">
        <v>29</v>
      </c>
      <c r="B36" s="94"/>
      <c r="C36" s="94"/>
      <c r="D36" s="94"/>
      <c r="E36" s="94"/>
      <c r="F36" s="94"/>
      <c r="G36" s="94"/>
      <c r="H36" s="94"/>
      <c r="I36" s="94"/>
      <c r="J36" s="94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5">
      <c r="A37" s="91">
        <v>30</v>
      </c>
      <c r="B37" s="94"/>
      <c r="C37" s="94"/>
      <c r="D37" s="94"/>
      <c r="E37" s="94"/>
      <c r="F37" s="94"/>
      <c r="G37" s="94"/>
      <c r="H37" s="94"/>
      <c r="I37" s="94"/>
      <c r="J37" s="94"/>
      <c r="K37" s="42"/>
      <c r="L37" s="43"/>
      <c r="M37" s="43"/>
      <c r="N37" s="43"/>
      <c r="O37" s="43"/>
      <c r="P37" s="43"/>
      <c r="Q37" s="43"/>
      <c r="R37" s="43"/>
    </row>
    <row r="38" spans="1:18" ht="15" x14ac:dyDescent="0.25">
      <c r="A38" s="91">
        <v>31</v>
      </c>
      <c r="B38" s="94"/>
      <c r="C38" s="94"/>
      <c r="D38" s="94"/>
      <c r="E38" s="94"/>
      <c r="F38" s="94"/>
      <c r="G38" s="94"/>
      <c r="H38" s="94"/>
      <c r="I38" s="94"/>
      <c r="J38" s="94"/>
      <c r="K38" s="44"/>
      <c r="L38" s="43"/>
      <c r="M38" s="43"/>
      <c r="N38" s="43"/>
      <c r="O38" s="43"/>
      <c r="P38" s="43"/>
      <c r="Q38" s="43"/>
      <c r="R38" s="43"/>
    </row>
    <row r="39" spans="1:18" ht="15" x14ac:dyDescent="0.25">
      <c r="A39" s="91">
        <v>32</v>
      </c>
      <c r="B39" s="94"/>
      <c r="C39" s="94"/>
      <c r="D39" s="94"/>
      <c r="E39" s="94"/>
      <c r="F39" s="94"/>
      <c r="G39" s="94"/>
      <c r="H39" s="94"/>
      <c r="I39" s="94"/>
      <c r="J39" s="94"/>
      <c r="K39" s="44"/>
      <c r="L39" s="43"/>
      <c r="M39" s="43"/>
      <c r="N39" s="43"/>
      <c r="O39" s="43"/>
      <c r="P39" s="43"/>
      <c r="Q39" s="43"/>
      <c r="R39" s="43"/>
    </row>
    <row r="40" spans="1:18" ht="15" x14ac:dyDescent="0.25">
      <c r="A40" s="91">
        <v>33</v>
      </c>
      <c r="B40" s="94"/>
      <c r="C40" s="94"/>
      <c r="D40" s="94"/>
      <c r="E40" s="94"/>
      <c r="F40" s="94"/>
      <c r="G40" s="94"/>
      <c r="H40" s="94"/>
      <c r="I40" s="94"/>
      <c r="J40" s="94"/>
      <c r="K40" s="113" t="s">
        <v>30</v>
      </c>
      <c r="L40" s="114"/>
      <c r="M40" s="114"/>
      <c r="N40" s="114"/>
      <c r="O40" s="114"/>
      <c r="P40" s="114"/>
      <c r="Q40" s="114"/>
      <c r="R40" s="114"/>
    </row>
    <row r="41" spans="1:18" ht="15" x14ac:dyDescent="0.25">
      <c r="A41" s="91">
        <v>34</v>
      </c>
      <c r="B41" s="94"/>
      <c r="C41" s="94"/>
      <c r="D41" s="94"/>
      <c r="E41" s="94"/>
      <c r="F41" s="94"/>
      <c r="G41" s="94"/>
      <c r="H41" s="94"/>
      <c r="I41" s="94"/>
      <c r="J41" s="94"/>
      <c r="K41" s="45"/>
      <c r="L41" s="46"/>
      <c r="M41" s="46"/>
      <c r="N41" s="46"/>
      <c r="O41" s="46"/>
      <c r="P41" s="46"/>
      <c r="Q41" s="46"/>
      <c r="R41" s="46"/>
    </row>
    <row r="42" spans="1:18" ht="15" x14ac:dyDescent="0.25">
      <c r="A42" s="91">
        <v>35</v>
      </c>
      <c r="B42" s="94"/>
      <c r="C42" s="94"/>
      <c r="D42" s="94"/>
      <c r="E42" s="94"/>
      <c r="F42" s="94"/>
      <c r="G42" s="94"/>
      <c r="H42" s="94"/>
      <c r="I42" s="94"/>
      <c r="J42" s="94"/>
      <c r="K42" s="45"/>
      <c r="L42" s="46"/>
      <c r="M42" s="46"/>
      <c r="N42" s="46"/>
      <c r="O42" s="46"/>
      <c r="P42" s="46"/>
      <c r="Q42" s="46"/>
      <c r="R42" s="46"/>
    </row>
    <row r="43" spans="1:18" ht="15" x14ac:dyDescent="0.25">
      <c r="A43" s="91">
        <v>36</v>
      </c>
      <c r="B43" s="94"/>
      <c r="C43" s="94"/>
      <c r="D43" s="94"/>
      <c r="E43" s="94"/>
      <c r="F43" s="94"/>
      <c r="G43" s="94"/>
      <c r="H43" s="94"/>
      <c r="I43" s="94"/>
      <c r="J43" s="94"/>
      <c r="K43" s="45"/>
      <c r="L43" s="46"/>
      <c r="M43" s="46"/>
      <c r="N43" s="46"/>
      <c r="O43" s="46"/>
      <c r="P43" s="46"/>
      <c r="Q43" s="46"/>
      <c r="R43" s="46"/>
    </row>
    <row r="44" spans="1:18" ht="15" x14ac:dyDescent="0.25">
      <c r="A44" s="91">
        <v>37</v>
      </c>
      <c r="B44" s="94"/>
      <c r="C44" s="94"/>
      <c r="D44" s="94"/>
      <c r="E44" s="95"/>
      <c r="F44" s="94"/>
      <c r="G44" s="94"/>
      <c r="H44" s="94"/>
      <c r="I44" s="94"/>
      <c r="J44" s="93"/>
      <c r="K44" s="45"/>
      <c r="L44" s="46"/>
      <c r="M44" s="46"/>
      <c r="N44" s="46"/>
      <c r="O44" s="46"/>
      <c r="P44" s="46"/>
      <c r="Q44" s="46"/>
      <c r="R44" s="46"/>
    </row>
    <row r="45" spans="1:18" ht="15" x14ac:dyDescent="0.25">
      <c r="A45" s="91">
        <v>38</v>
      </c>
      <c r="B45" s="94"/>
      <c r="C45" s="94"/>
      <c r="D45" s="94"/>
      <c r="E45" s="95"/>
      <c r="F45" s="94"/>
      <c r="G45" s="94"/>
      <c r="H45" s="94"/>
      <c r="I45" s="94"/>
      <c r="J45" s="93"/>
      <c r="K45" s="24"/>
      <c r="L45" s="24"/>
      <c r="M45" s="24"/>
      <c r="N45" s="24"/>
      <c r="O45" s="24"/>
      <c r="P45" s="24"/>
      <c r="Q45" s="24"/>
      <c r="R45" s="24"/>
    </row>
    <row r="46" spans="1:18" ht="15" x14ac:dyDescent="0.25">
      <c r="A46" s="91">
        <v>39</v>
      </c>
      <c r="B46" s="94"/>
      <c r="C46" s="94"/>
      <c r="D46" s="94"/>
      <c r="E46" s="95"/>
      <c r="F46" s="94"/>
      <c r="G46" s="94"/>
      <c r="H46" s="94"/>
      <c r="I46" s="94"/>
      <c r="J46" s="94"/>
      <c r="K46" s="24"/>
      <c r="L46" s="24"/>
      <c r="M46" s="24"/>
      <c r="N46" s="24"/>
      <c r="O46" s="24"/>
      <c r="P46" s="24"/>
      <c r="Q46" s="24"/>
      <c r="R46" s="24"/>
    </row>
    <row r="47" spans="1:18" ht="15" x14ac:dyDescent="0.25">
      <c r="A47" s="91">
        <v>40</v>
      </c>
      <c r="B47" s="94"/>
      <c r="C47" s="94"/>
      <c r="D47" s="94"/>
      <c r="E47" s="95"/>
      <c r="F47" s="94"/>
      <c r="G47" s="94"/>
      <c r="H47" s="94"/>
      <c r="I47" s="94"/>
      <c r="J47" s="94"/>
      <c r="K47" s="24"/>
      <c r="L47" s="24"/>
      <c r="M47" s="24"/>
      <c r="N47" s="24"/>
      <c r="O47" s="24"/>
      <c r="P47" s="24"/>
      <c r="Q47" s="24"/>
      <c r="R47" s="24"/>
    </row>
    <row r="48" spans="1:18" ht="15" x14ac:dyDescent="0.25">
      <c r="A48" s="91">
        <v>41</v>
      </c>
      <c r="B48" s="94"/>
      <c r="C48" s="94"/>
      <c r="D48" s="94"/>
      <c r="E48" s="95"/>
      <c r="F48" s="94"/>
      <c r="G48" s="94"/>
      <c r="H48" s="94"/>
      <c r="I48" s="94"/>
      <c r="J48" s="94"/>
      <c r="K48" s="24"/>
      <c r="L48" s="24"/>
      <c r="M48" s="24"/>
      <c r="N48" s="24"/>
      <c r="O48" s="24"/>
      <c r="P48" s="24"/>
      <c r="Q48" s="24"/>
      <c r="R48" s="24"/>
    </row>
    <row r="49" spans="1:29" ht="15" x14ac:dyDescent="0.25">
      <c r="A49" s="91">
        <v>42</v>
      </c>
      <c r="B49" s="94"/>
      <c r="C49" s="94"/>
      <c r="D49" s="94"/>
      <c r="E49" s="95"/>
      <c r="F49" s="94"/>
      <c r="G49" s="94"/>
      <c r="H49" s="94"/>
      <c r="I49" s="94"/>
      <c r="J49" s="94"/>
      <c r="K49" s="24"/>
      <c r="L49" s="24"/>
      <c r="M49" s="24"/>
      <c r="N49" s="24"/>
      <c r="O49" s="24"/>
      <c r="P49" s="24"/>
      <c r="Q49" s="24"/>
      <c r="R49" s="24"/>
    </row>
    <row r="50" spans="1:29" ht="15" x14ac:dyDescent="0.25">
      <c r="A50" s="91">
        <v>43</v>
      </c>
      <c r="B50" s="94"/>
      <c r="C50" s="94"/>
      <c r="D50" s="94"/>
      <c r="E50" s="95"/>
      <c r="F50" s="94"/>
      <c r="G50" s="94"/>
      <c r="H50" s="94"/>
      <c r="I50" s="94"/>
      <c r="J50" s="94"/>
      <c r="K50" s="24"/>
      <c r="L50" s="24"/>
      <c r="M50" s="24"/>
      <c r="N50" s="24"/>
      <c r="O50" s="24"/>
      <c r="P50" s="24"/>
      <c r="Q50" s="24"/>
      <c r="R50" s="24"/>
    </row>
    <row r="51" spans="1:29" ht="15" x14ac:dyDescent="0.25">
      <c r="A51" s="91">
        <v>44</v>
      </c>
      <c r="B51" s="94"/>
      <c r="C51" s="94"/>
      <c r="D51" s="94"/>
      <c r="E51" s="95"/>
      <c r="F51" s="94"/>
      <c r="G51" s="94"/>
      <c r="H51" s="94"/>
      <c r="I51" s="94"/>
      <c r="J51" s="94"/>
      <c r="K51" s="24"/>
      <c r="L51" s="24"/>
      <c r="M51" s="24"/>
      <c r="N51" s="24"/>
      <c r="O51" s="24"/>
      <c r="P51" s="24"/>
      <c r="Q51" s="24"/>
      <c r="R51" s="24"/>
    </row>
    <row r="52" spans="1:29" ht="15" x14ac:dyDescent="0.25">
      <c r="A52" s="91">
        <v>45</v>
      </c>
      <c r="B52" s="94"/>
      <c r="C52" s="94"/>
      <c r="D52" s="94"/>
      <c r="E52" s="95"/>
      <c r="F52" s="94"/>
      <c r="G52" s="94"/>
      <c r="H52" s="94"/>
      <c r="I52" s="94"/>
      <c r="J52" s="94"/>
      <c r="K52" s="24"/>
      <c r="L52" s="24"/>
      <c r="M52" s="24"/>
      <c r="N52" s="24"/>
      <c r="O52" s="24"/>
      <c r="P52" s="24"/>
      <c r="Q52" s="24"/>
      <c r="R52" s="24"/>
    </row>
    <row r="53" spans="1:29" ht="15" x14ac:dyDescent="0.25">
      <c r="A53" s="91">
        <v>46</v>
      </c>
      <c r="B53" s="94"/>
      <c r="C53" s="94"/>
      <c r="D53" s="94"/>
      <c r="E53" s="95"/>
      <c r="F53" s="94"/>
      <c r="G53" s="94"/>
      <c r="H53" s="94"/>
      <c r="I53" s="94"/>
      <c r="J53" s="94"/>
      <c r="K53" s="24"/>
      <c r="L53" s="24"/>
      <c r="M53" s="24"/>
      <c r="N53" s="24"/>
      <c r="O53" s="24"/>
      <c r="P53" s="24"/>
      <c r="Q53" s="24"/>
      <c r="R53" s="24"/>
    </row>
    <row r="54" spans="1:29" ht="15" x14ac:dyDescent="0.25">
      <c r="A54" s="91">
        <v>47</v>
      </c>
      <c r="B54" s="94"/>
      <c r="C54" s="94"/>
      <c r="D54" s="94"/>
      <c r="E54" s="95"/>
      <c r="F54" s="94"/>
      <c r="G54" s="94"/>
      <c r="H54" s="94"/>
      <c r="I54" s="94"/>
      <c r="J54" s="94"/>
      <c r="K54" s="24"/>
      <c r="L54" s="24"/>
      <c r="M54" s="24"/>
      <c r="N54" s="24"/>
      <c r="O54" s="24"/>
      <c r="P54" s="24"/>
      <c r="Q54" s="24"/>
      <c r="R54" s="24"/>
    </row>
    <row r="55" spans="1:29" ht="15" x14ac:dyDescent="0.25">
      <c r="A55" s="91">
        <v>48</v>
      </c>
      <c r="B55" s="94"/>
      <c r="C55" s="94"/>
      <c r="D55" s="94"/>
      <c r="E55" s="95"/>
      <c r="F55" s="94"/>
      <c r="G55" s="94"/>
      <c r="H55" s="94"/>
      <c r="I55" s="94"/>
      <c r="J55" s="94"/>
      <c r="K55" s="24"/>
      <c r="L55" s="24"/>
      <c r="M55" s="24"/>
      <c r="N55" s="24"/>
      <c r="O55" s="24"/>
      <c r="P55" s="24"/>
      <c r="Q55" s="24"/>
      <c r="R55" s="24"/>
    </row>
    <row r="56" spans="1:29" ht="15" x14ac:dyDescent="0.25">
      <c r="A56" s="91">
        <v>49</v>
      </c>
      <c r="B56" s="94"/>
      <c r="C56" s="94"/>
      <c r="D56" s="94"/>
      <c r="E56" s="95"/>
      <c r="F56" s="94"/>
      <c r="G56" s="94"/>
      <c r="H56" s="94"/>
      <c r="I56" s="94"/>
      <c r="J56" s="94"/>
      <c r="K56" s="24"/>
      <c r="L56" s="24"/>
      <c r="M56" s="24"/>
      <c r="N56" s="24"/>
      <c r="O56" s="24"/>
      <c r="P56" s="24"/>
      <c r="Q56" s="24"/>
      <c r="R56" s="24"/>
    </row>
    <row r="57" spans="1:29" ht="15.75" thickBot="1" x14ac:dyDescent="0.3">
      <c r="A57" s="92">
        <v>50</v>
      </c>
      <c r="B57" s="94"/>
      <c r="C57" s="94"/>
      <c r="D57" s="94"/>
      <c r="E57" s="95"/>
      <c r="F57" s="94"/>
      <c r="G57" s="94"/>
      <c r="H57" s="94"/>
      <c r="I57" s="94"/>
      <c r="J57" s="94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24" t="s">
        <v>26</v>
      </c>
      <c r="C61" s="125"/>
      <c r="D61" s="125"/>
      <c r="E61" s="125"/>
      <c r="F61" s="125"/>
      <c r="G61" s="125"/>
      <c r="H61" s="125"/>
      <c r="I61" s="125"/>
      <c r="J61" s="125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102.3070097604259</v>
      </c>
      <c r="D64" s="25">
        <f t="shared" ref="D64:D73" si="2">IF((B8&lt;&gt;0)*ISNUMBER(D8),100*(D8/B8),"")</f>
        <v>98.58030168589174</v>
      </c>
      <c r="E64" s="25">
        <f t="shared" ref="E64:E73" si="3">IF((B8&lt;&gt;0)*ISNUMBER(E8),100*(E8/B8),"")</f>
        <v>103.1055900621118</v>
      </c>
      <c r="F64" s="25">
        <f t="shared" ref="F64:F73" si="4">IF((B8&lt;&gt;0)*ISNUMBER(F8),100*(F8/B8),"")</f>
        <v>95.740905057675235</v>
      </c>
      <c r="G64" s="25">
        <f t="shared" ref="G64:G73" si="5">IF((B8&lt;&gt;0)*ISNUMBER(G8),100*(G8/B8),"")</f>
        <v>103.9041703637977</v>
      </c>
      <c r="H64" s="25">
        <f t="shared" ref="H64:H73" si="6">IF((B8&lt;&gt;0)*ISNUMBER(H8),100*(H8/B8),"")</f>
        <v>102.83939662821651</v>
      </c>
      <c r="I64" s="25">
        <f t="shared" ref="I64:I73" si="7">IF((B8&lt;&gt;0)*ISNUMBER(I8),100*(I8/B8),"")</f>
        <v>98.935226264418816</v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100</v>
      </c>
      <c r="D65" s="25">
        <f t="shared" si="2"/>
        <v>105.12820512820511</v>
      </c>
      <c r="E65" s="25">
        <f t="shared" si="3"/>
        <v>110.25641025641025</v>
      </c>
      <c r="F65" s="25">
        <f t="shared" si="4"/>
        <v>112.82051282051282</v>
      </c>
      <c r="G65" s="25">
        <f t="shared" si="5"/>
        <v>107.69230769230769</v>
      </c>
      <c r="H65" s="25">
        <f t="shared" si="6"/>
        <v>105.12820512820511</v>
      </c>
      <c r="I65" s="25">
        <f t="shared" si="7"/>
        <v>102.56410256410258</v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101.78837555886737</v>
      </c>
      <c r="D66" s="25">
        <f t="shared" si="2"/>
        <v>104.17287630402386</v>
      </c>
      <c r="E66" s="25">
        <f t="shared" si="3"/>
        <v>100.59612518628913</v>
      </c>
      <c r="F66" s="25">
        <f t="shared" si="4"/>
        <v>107.67511177347242</v>
      </c>
      <c r="G66" s="25">
        <f t="shared" si="5"/>
        <v>104.91803278688525</v>
      </c>
      <c r="H66" s="25">
        <f t="shared" si="6"/>
        <v>101.86289120715351</v>
      </c>
      <c r="I66" s="25">
        <f t="shared" si="7"/>
        <v>101.63934426229508</v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103.40301409820125</v>
      </c>
      <c r="D67" s="25">
        <f t="shared" si="2"/>
        <v>101.55566358774915</v>
      </c>
      <c r="E67" s="25">
        <f t="shared" si="3"/>
        <v>98.152649489547898</v>
      </c>
      <c r="F67" s="25">
        <f t="shared" si="4"/>
        <v>102.8682547399125</v>
      </c>
      <c r="G67" s="25">
        <f t="shared" si="5"/>
        <v>101.79873602333495</v>
      </c>
      <c r="H67" s="25">
        <f t="shared" si="6"/>
        <v>102.43072435585805</v>
      </c>
      <c r="I67" s="25">
        <f t="shared" si="7"/>
        <v>101.55566358774915</v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110.16949152542375</v>
      </c>
      <c r="D68" s="25">
        <f t="shared" si="2"/>
        <v>105.08474576271188</v>
      </c>
      <c r="E68" s="25">
        <f t="shared" si="3"/>
        <v>106.77966101694916</v>
      </c>
      <c r="F68" s="25">
        <f t="shared" si="4"/>
        <v>103.38983050847459</v>
      </c>
      <c r="G68" s="25">
        <f t="shared" si="5"/>
        <v>105.08474576271188</v>
      </c>
      <c r="H68" s="25">
        <f t="shared" si="6"/>
        <v>103.38983050847459</v>
      </c>
      <c r="I68" s="25">
        <f t="shared" si="7"/>
        <v>106.77966101694916</v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97.655068078668677</v>
      </c>
      <c r="D69" s="25">
        <f t="shared" si="2"/>
        <v>96.142208774583963</v>
      </c>
      <c r="E69" s="25">
        <f t="shared" si="3"/>
        <v>94.326777609682296</v>
      </c>
      <c r="F69" s="25">
        <f t="shared" si="4"/>
        <v>94.93192133131619</v>
      </c>
      <c r="G69" s="25">
        <f t="shared" si="5"/>
        <v>94.09984871406958</v>
      </c>
      <c r="H69" s="25">
        <f t="shared" si="6"/>
        <v>92.057488653555225</v>
      </c>
      <c r="I69" s="25">
        <f t="shared" si="7"/>
        <v>98.033282904689869</v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109.75609756097562</v>
      </c>
      <c r="D70" s="25">
        <f t="shared" si="2"/>
        <v>109.75609756097562</v>
      </c>
      <c r="E70" s="25">
        <f t="shared" si="3"/>
        <v>109.75609756097562</v>
      </c>
      <c r="F70" s="25">
        <f t="shared" si="4"/>
        <v>109.75609756097562</v>
      </c>
      <c r="G70" s="25">
        <f t="shared" si="5"/>
        <v>102.4390243902439</v>
      </c>
      <c r="H70" s="25">
        <f t="shared" si="6"/>
        <v>119.51219512195121</v>
      </c>
      <c r="I70" s="25">
        <f t="shared" si="7"/>
        <v>117.07317073170731</v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97.368421052631575</v>
      </c>
      <c r="D71" s="25">
        <f t="shared" si="2"/>
        <v>95.803698435277383</v>
      </c>
      <c r="E71" s="25">
        <f t="shared" si="3"/>
        <v>95.234708392603125</v>
      </c>
      <c r="F71" s="25">
        <f t="shared" si="4"/>
        <v>97.012802275960169</v>
      </c>
      <c r="G71" s="25">
        <f t="shared" si="5"/>
        <v>93.88335704125177</v>
      </c>
      <c r="H71" s="25">
        <f t="shared" si="6"/>
        <v>96.443812233285925</v>
      </c>
      <c r="I71" s="25">
        <f t="shared" si="7"/>
        <v>91.749644381223334</v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92.20779220779221</v>
      </c>
      <c r="D72" s="25">
        <f t="shared" si="2"/>
        <v>92.20779220779221</v>
      </c>
      <c r="E72" s="25">
        <f t="shared" si="3"/>
        <v>90.909090909090907</v>
      </c>
      <c r="F72" s="25">
        <f t="shared" si="4"/>
        <v>94.805194805194802</v>
      </c>
      <c r="G72" s="25">
        <f t="shared" si="5"/>
        <v>92.20779220779221</v>
      </c>
      <c r="H72" s="25">
        <f t="shared" si="6"/>
        <v>94.805194805194802</v>
      </c>
      <c r="I72" s="25">
        <f t="shared" si="7"/>
        <v>97.402597402597408</v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94.444444444444457</v>
      </c>
      <c r="D73" s="25">
        <f t="shared" si="2"/>
        <v>105.55555555555556</v>
      </c>
      <c r="E73" s="25">
        <f t="shared" si="3"/>
        <v>111.11111111111111</v>
      </c>
      <c r="F73" s="25">
        <f t="shared" si="4"/>
        <v>111.11111111111111</v>
      </c>
      <c r="G73" s="25">
        <f t="shared" si="5"/>
        <v>111.11111111111111</v>
      </c>
      <c r="H73" s="25">
        <f t="shared" si="6"/>
        <v>111.11111111111111</v>
      </c>
      <c r="I73" s="25">
        <f t="shared" si="7"/>
        <v>111.11111111111111</v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100</v>
      </c>
      <c r="D74" s="25">
        <f t="shared" ref="D74:D103" si="11">IF((B18&lt;&gt;0)*ISNUMBER(D18),100*(D18/B18),"")</f>
        <v>97.826086956521735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104.34782608695652</v>
      </c>
      <c r="G74" s="25">
        <f t="shared" ref="G74:G103" si="14">IF((B18&lt;&gt;0)*ISNUMBER(G18),100*(G18/B18),"")</f>
        <v>102.17391304347825</v>
      </c>
      <c r="H74" s="25">
        <f t="shared" ref="H74:H103" si="15">IF((B18&lt;&gt;0)*ISNUMBER(H18),100*(H18/B18),"")</f>
        <v>95.65217391304347</v>
      </c>
      <c r="I74" s="25">
        <f t="shared" ref="I74:I103" si="16">IF((B18&lt;&gt;0)*ISNUMBER(I18),100*(I18/B18),"")</f>
        <v>102.17391304347825</v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98.998178506375211</v>
      </c>
      <c r="D75" s="25">
        <f t="shared" si="11"/>
        <v>96.174863387978135</v>
      </c>
      <c r="E75" s="25">
        <f t="shared" si="12"/>
        <v>95.173041894353361</v>
      </c>
      <c r="F75" s="25">
        <f t="shared" si="13"/>
        <v>95.355191256830608</v>
      </c>
      <c r="G75" s="25">
        <f t="shared" si="14"/>
        <v>96.174863387978135</v>
      </c>
      <c r="H75" s="25">
        <f t="shared" si="15"/>
        <v>93.169398907103826</v>
      </c>
      <c r="I75" s="25">
        <f t="shared" si="16"/>
        <v>93.169398907103826</v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102.67449445531638</v>
      </c>
      <c r="D76" s="25">
        <f t="shared" si="11"/>
        <v>104.89236790606653</v>
      </c>
      <c r="E76" s="25">
        <f t="shared" si="12"/>
        <v>107.1102413568167</v>
      </c>
      <c r="F76" s="25">
        <f t="shared" si="13"/>
        <v>100.4566210045662</v>
      </c>
      <c r="G76" s="25">
        <f t="shared" si="14"/>
        <v>103.26157860404437</v>
      </c>
      <c r="H76" s="25">
        <f t="shared" si="15"/>
        <v>100.84801043705154</v>
      </c>
      <c r="I76" s="25">
        <f t="shared" si="16"/>
        <v>100.97847358121331</v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100</v>
      </c>
      <c r="D77" s="25">
        <f t="shared" si="11"/>
        <v>104.28571428571429</v>
      </c>
      <c r="E77" s="25">
        <f t="shared" si="12"/>
        <v>104.28571428571429</v>
      </c>
      <c r="F77" s="25">
        <f t="shared" si="13"/>
        <v>97.142857142857153</v>
      </c>
      <c r="G77" s="25">
        <f t="shared" si="14"/>
        <v>101.42857142857142</v>
      </c>
      <c r="H77" s="25">
        <f t="shared" si="15"/>
        <v>102.85714285714288</v>
      </c>
      <c r="I77" s="25">
        <f t="shared" si="16"/>
        <v>102.85714285714288</v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110.76923076923076</v>
      </c>
      <c r="D78" s="25">
        <f t="shared" si="11"/>
        <v>107.69230769230769</v>
      </c>
      <c r="E78" s="25">
        <f t="shared" si="12"/>
        <v>110.76923076923076</v>
      </c>
      <c r="F78" s="25">
        <f t="shared" si="13"/>
        <v>110.76923076923076</v>
      </c>
      <c r="G78" s="25">
        <f t="shared" si="14"/>
        <v>104.61538461538463</v>
      </c>
      <c r="H78" s="25">
        <f t="shared" si="15"/>
        <v>107.69230769230769</v>
      </c>
      <c r="I78" s="25">
        <f t="shared" si="16"/>
        <v>110.76923076923076</v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95.4824316787507</v>
      </c>
      <c r="D79" s="25">
        <f t="shared" si="11"/>
        <v>98.159509202454004</v>
      </c>
      <c r="E79" s="25">
        <f t="shared" si="12"/>
        <v>94.032348020078089</v>
      </c>
      <c r="F79" s="25">
        <f t="shared" si="13"/>
        <v>93.139988845510317</v>
      </c>
      <c r="G79" s="25">
        <f t="shared" si="14"/>
        <v>97.601784718349137</v>
      </c>
      <c r="H79" s="25">
        <f t="shared" si="15"/>
        <v>92.638036809815944</v>
      </c>
      <c r="I79" s="25">
        <f t="shared" si="16"/>
        <v>92.024539877300612</v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97.852564102564116</v>
      </c>
      <c r="D80" s="25">
        <f t="shared" si="11"/>
        <v>96.602564102564102</v>
      </c>
      <c r="E80" s="25">
        <f t="shared" si="12"/>
        <v>98.205128205128204</v>
      </c>
      <c r="F80" s="25">
        <f t="shared" si="13"/>
        <v>98.65384615384616</v>
      </c>
      <c r="G80" s="25">
        <f t="shared" si="14"/>
        <v>96.634615384615387</v>
      </c>
      <c r="H80" s="25">
        <f t="shared" si="15"/>
        <v>95.064102564102569</v>
      </c>
      <c r="I80" s="25">
        <f t="shared" si="16"/>
        <v>97.532051282051285</v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94.366197183098592</v>
      </c>
      <c r="D81" s="25">
        <f t="shared" si="11"/>
        <v>109.85915492957747</v>
      </c>
      <c r="E81" s="25">
        <f t="shared" si="12"/>
        <v>109.85915492957747</v>
      </c>
      <c r="F81" s="25">
        <f t="shared" si="13"/>
        <v>104.22535211267605</v>
      </c>
      <c r="G81" s="25">
        <f t="shared" si="14"/>
        <v>105.63380281690142</v>
      </c>
      <c r="H81" s="25">
        <f t="shared" si="15"/>
        <v>104.22535211267605</v>
      </c>
      <c r="I81" s="25">
        <f t="shared" si="16"/>
        <v>104.22535211267605</v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96.808510638297889</v>
      </c>
      <c r="D82" s="25">
        <f t="shared" si="11"/>
        <v>96.808510638297889</v>
      </c>
      <c r="E82" s="25">
        <f t="shared" si="12"/>
        <v>94.680851063829792</v>
      </c>
      <c r="F82" s="25">
        <f t="shared" si="13"/>
        <v>98.936170212765973</v>
      </c>
      <c r="G82" s="25">
        <f t="shared" si="14"/>
        <v>98.936170212765973</v>
      </c>
      <c r="H82" s="25">
        <f t="shared" si="15"/>
        <v>94.680851063829792</v>
      </c>
      <c r="I82" s="25">
        <f t="shared" si="16"/>
        <v>97.872340425531917</v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113.99999999999999</v>
      </c>
      <c r="D83" s="25">
        <f t="shared" si="11"/>
        <v>102</v>
      </c>
      <c r="E83" s="25">
        <f t="shared" si="12"/>
        <v>102</v>
      </c>
      <c r="F83" s="25">
        <f t="shared" si="13"/>
        <v>104</v>
      </c>
      <c r="G83" s="25">
        <f t="shared" si="14"/>
        <v>98</v>
      </c>
      <c r="H83" s="25">
        <f t="shared" si="15"/>
        <v>106</v>
      </c>
      <c r="I83" s="25">
        <f t="shared" si="16"/>
        <v>104</v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47"/>
      <c r="L98" s="48"/>
      <c r="M98" s="48"/>
      <c r="N98" s="48"/>
      <c r="O98" s="48"/>
      <c r="P98" s="48"/>
      <c r="Q98" s="48"/>
      <c r="R98" s="4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49"/>
      <c r="L99" s="48"/>
      <c r="M99" s="48"/>
      <c r="N99" s="48"/>
      <c r="O99" s="48"/>
      <c r="P99" s="48"/>
      <c r="Q99" s="48"/>
      <c r="R99" s="4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49"/>
      <c r="L100" s="48"/>
      <c r="M100" s="48"/>
      <c r="N100" s="48"/>
      <c r="O100" s="48"/>
      <c r="P100" s="48"/>
      <c r="Q100" s="48"/>
      <c r="R100" s="4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49"/>
      <c r="L101" s="48"/>
      <c r="M101" s="48"/>
      <c r="N101" s="48"/>
      <c r="O101" s="48"/>
      <c r="P101" s="48"/>
      <c r="Q101" s="48"/>
      <c r="R101" s="4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15" t="s">
        <v>29</v>
      </c>
      <c r="L102" s="116"/>
      <c r="M102" s="116"/>
      <c r="N102" s="116"/>
      <c r="O102" s="116"/>
      <c r="P102" s="116"/>
      <c r="Q102" s="116"/>
      <c r="R102" s="116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17"/>
      <c r="L103" s="116"/>
      <c r="M103" s="116"/>
      <c r="N103" s="116"/>
      <c r="O103" s="116"/>
      <c r="P103" s="116"/>
      <c r="Q103" s="116"/>
      <c r="R103" s="116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17"/>
      <c r="L104" s="116"/>
      <c r="M104" s="116"/>
      <c r="N104" s="116"/>
      <c r="O104" s="116"/>
      <c r="P104" s="116"/>
      <c r="Q104" s="116"/>
      <c r="R104" s="116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17"/>
      <c r="L105" s="116"/>
      <c r="M105" s="116"/>
      <c r="N105" s="116"/>
      <c r="O105" s="116"/>
      <c r="P105" s="116"/>
      <c r="Q105" s="116"/>
      <c r="R105" s="116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49"/>
      <c r="L107" s="48"/>
      <c r="M107" s="48"/>
      <c r="N107" s="48"/>
      <c r="O107" s="48"/>
      <c r="P107" s="48"/>
      <c r="Q107" s="48"/>
      <c r="R107" s="4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49"/>
      <c r="L108" s="48"/>
      <c r="M108" s="48"/>
      <c r="N108" s="48"/>
      <c r="O108" s="48"/>
      <c r="P108" s="48"/>
      <c r="Q108" s="48"/>
      <c r="R108" s="4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49"/>
      <c r="L109" s="48"/>
      <c r="M109" s="48"/>
      <c r="N109" s="48"/>
      <c r="O109" s="48"/>
      <c r="P109" s="48"/>
      <c r="Q109" s="48"/>
      <c r="R109" s="4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49"/>
      <c r="L110" s="48"/>
      <c r="M110" s="48"/>
      <c r="N110" s="48"/>
      <c r="O110" s="48"/>
      <c r="P110" s="48"/>
      <c r="Q110" s="48"/>
      <c r="R110" s="4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101.00256608105322</v>
      </c>
      <c r="D114" s="26">
        <f t="shared" si="27"/>
        <v>101.41441120521242</v>
      </c>
      <c r="E114" s="26">
        <f t="shared" si="27"/>
        <v>101.817196605975</v>
      </c>
      <c r="F114" s="26">
        <f t="shared" si="27"/>
        <v>101.85694127849226</v>
      </c>
      <c r="G114" s="26">
        <f t="shared" si="27"/>
        <v>101.07999051527972</v>
      </c>
      <c r="H114" s="26">
        <f t="shared" si="27"/>
        <v>101.12041130550399</v>
      </c>
      <c r="I114" s="26">
        <f>IF(I115&gt;0,AVERAGE(I64:I113),"")</f>
        <v>101.62231235412864</v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20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20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6.0248741556099175</v>
      </c>
      <c r="D116" s="26">
        <f t="shared" si="29"/>
        <v>5.131924889426597</v>
      </c>
      <c r="E116" s="26">
        <f t="shared" si="29"/>
        <v>6.6143074945723175</v>
      </c>
      <c r="F116" s="26">
        <f t="shared" si="29"/>
        <v>6.1604944973617188</v>
      </c>
      <c r="G116" s="26">
        <f t="shared" si="29"/>
        <v>4.9947324997315699</v>
      </c>
      <c r="H116" s="26">
        <f t="shared" si="29"/>
        <v>7.0012994776467279</v>
      </c>
      <c r="I116" s="26">
        <f>IF(I115&gt;0,STDEV(I64:I113),"")</f>
        <v>6.4250080494903479</v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1.3472028167825421</v>
      </c>
      <c r="D117" s="26">
        <f t="shared" si="30"/>
        <v>1.1475332908180962</v>
      </c>
      <c r="E117" s="26">
        <f t="shared" si="30"/>
        <v>1.4790041181950022</v>
      </c>
      <c r="F117" s="26">
        <f t="shared" si="30"/>
        <v>1.3775284471114202</v>
      </c>
      <c r="G117" s="26">
        <f t="shared" si="30"/>
        <v>1.1168561398827239</v>
      </c>
      <c r="H117" s="26">
        <f t="shared" si="30"/>
        <v>1.5655381562851851</v>
      </c>
      <c r="I117" s="26">
        <f>IF(I115&gt;0,I116/SQRT(I115),"")</f>
        <v>1.4366754754643749</v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1.7291328115213698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>
        <f t="shared" si="31"/>
        <v>1.7291328115213698</v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2.3294925942727058</v>
      </c>
      <c r="D119" s="26">
        <f t="shared" si="32"/>
        <v>1.9842374654666644</v>
      </c>
      <c r="E119" s="26">
        <f t="shared" si="32"/>
        <v>2.5573945491462085</v>
      </c>
      <c r="F119" s="26">
        <f t="shared" si="32"/>
        <v>2.3819296367044367</v>
      </c>
      <c r="G119" s="26">
        <f t="shared" si="32"/>
        <v>1.9311925972203186</v>
      </c>
      <c r="H119" s="26">
        <f t="shared" si="32"/>
        <v>2.7070233937213839</v>
      </c>
      <c r="I119" s="26">
        <f>IF(I115&gt;2,I118*I117,"")</f>
        <v>2.4842027041335153</v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92.20779220779221</v>
      </c>
      <c r="D120" s="26">
        <f t="shared" si="33"/>
        <v>92.20779220779221</v>
      </c>
      <c r="E120" s="26">
        <f t="shared" si="33"/>
        <v>90.909090909090907</v>
      </c>
      <c r="F120" s="26">
        <f t="shared" si="33"/>
        <v>93.139988845510317</v>
      </c>
      <c r="G120" s="26">
        <f t="shared" si="33"/>
        <v>92.20779220779221</v>
      </c>
      <c r="H120" s="26">
        <f t="shared" si="33"/>
        <v>92.057488653555225</v>
      </c>
      <c r="I120" s="26">
        <f t="shared" si="33"/>
        <v>91.749644381223334</v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113.99999999999999</v>
      </c>
      <c r="D121" s="26">
        <f t="shared" si="34"/>
        <v>109.85915492957747</v>
      </c>
      <c r="E121" s="26">
        <f t="shared" si="34"/>
        <v>111.11111111111111</v>
      </c>
      <c r="F121" s="26">
        <f t="shared" si="34"/>
        <v>112.82051282051282</v>
      </c>
      <c r="G121" s="26">
        <f t="shared" si="34"/>
        <v>111.11111111111111</v>
      </c>
      <c r="H121" s="26">
        <f t="shared" si="34"/>
        <v>119.51219512195121</v>
      </c>
      <c r="I121" s="26">
        <f t="shared" si="34"/>
        <v>117.07317073170731</v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94</v>
      </c>
      <c r="C122" s="38">
        <f>100-B3</f>
        <v>94</v>
      </c>
      <c r="D122" s="38">
        <f>100-B3</f>
        <v>94</v>
      </c>
      <c r="E122" s="38">
        <f>100-B3</f>
        <v>94</v>
      </c>
      <c r="F122" s="38">
        <f>100-B3</f>
        <v>94</v>
      </c>
      <c r="G122" s="38">
        <f>100-B3</f>
        <v>94</v>
      </c>
      <c r="H122" s="38">
        <f>100-B3</f>
        <v>94</v>
      </c>
      <c r="I122" s="38">
        <f>100-B3</f>
        <v>94</v>
      </c>
      <c r="J122" s="38">
        <f>100-B3</f>
        <v>94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106</v>
      </c>
      <c r="C123" s="24">
        <f>100+B3</f>
        <v>106</v>
      </c>
      <c r="D123" s="24">
        <f>100+B3</f>
        <v>106</v>
      </c>
      <c r="E123" s="24">
        <f>100+B3</f>
        <v>106</v>
      </c>
      <c r="F123" s="24">
        <f>100+B3</f>
        <v>106</v>
      </c>
      <c r="G123" s="24">
        <f>100+B3</f>
        <v>106</v>
      </c>
      <c r="H123" s="24">
        <f>100+B3</f>
        <v>106</v>
      </c>
      <c r="I123" s="24">
        <f>100+B3</f>
        <v>106</v>
      </c>
      <c r="J123" s="24">
        <f>100+B3</f>
        <v>106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86.4</v>
      </c>
      <c r="C124" s="24">
        <f>100-E3</f>
        <v>86.4</v>
      </c>
      <c r="D124" s="24">
        <f>100-E3</f>
        <v>86.4</v>
      </c>
      <c r="E124" s="24">
        <f>100-E3</f>
        <v>86.4</v>
      </c>
      <c r="F124" s="24">
        <f>100-E3</f>
        <v>86.4</v>
      </c>
      <c r="G124" s="24">
        <f>100-E3</f>
        <v>86.4</v>
      </c>
      <c r="H124" s="24">
        <f>100-E3</f>
        <v>86.4</v>
      </c>
      <c r="I124" s="24">
        <f>100-E3</f>
        <v>86.4</v>
      </c>
      <c r="J124" s="39">
        <f>100-E3</f>
        <v>86.4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113.6</v>
      </c>
      <c r="C125" s="41">
        <f>100+E3</f>
        <v>113.6</v>
      </c>
      <c r="D125" s="41">
        <f>100+E3</f>
        <v>113.6</v>
      </c>
      <c r="E125" s="41">
        <f>100+E3</f>
        <v>113.6</v>
      </c>
      <c r="F125" s="41">
        <f>100+E3</f>
        <v>113.6</v>
      </c>
      <c r="G125" s="41">
        <f>100+E3</f>
        <v>113.6</v>
      </c>
      <c r="H125" s="41">
        <f>100+E3</f>
        <v>113.6</v>
      </c>
      <c r="I125" s="41">
        <f>100+E3</f>
        <v>113.6</v>
      </c>
      <c r="J125" s="37">
        <f>100+E3</f>
        <v>113.6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3"/>
  <sheetViews>
    <sheetView tabSelected="1" workbookViewId="0">
      <selection activeCell="D33" sqref="D33"/>
    </sheetView>
  </sheetViews>
  <sheetFormatPr baseColWidth="10" defaultRowHeight="12.75" x14ac:dyDescent="0.2"/>
  <cols>
    <col min="1" max="16384" width="11.42578125" style="51"/>
  </cols>
  <sheetData>
    <row r="2" spans="2:13" ht="13.5" thickBot="1" x14ac:dyDescent="0.25"/>
    <row r="3" spans="2:13" ht="34.5" x14ac:dyDescent="0.45">
      <c r="B3" s="83" t="s">
        <v>93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5"/>
    </row>
    <row r="4" spans="2:13" x14ac:dyDescent="0.2">
      <c r="B4" s="126" t="s">
        <v>97</v>
      </c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8"/>
    </row>
    <row r="5" spans="2:13" x14ac:dyDescent="0.2">
      <c r="B5" s="129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8"/>
    </row>
    <row r="6" spans="2:13" x14ac:dyDescent="0.2">
      <c r="B6" s="129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8"/>
    </row>
    <row r="7" spans="2:13" x14ac:dyDescent="0.2">
      <c r="B7" s="129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8"/>
    </row>
    <row r="8" spans="2:13" x14ac:dyDescent="0.2">
      <c r="B8" s="129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8"/>
    </row>
    <row r="9" spans="2:13" x14ac:dyDescent="0.2">
      <c r="B9" s="129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8"/>
    </row>
    <row r="10" spans="2:13" x14ac:dyDescent="0.2">
      <c r="B10" s="129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8"/>
    </row>
    <row r="11" spans="2:13" x14ac:dyDescent="0.2">
      <c r="B11" s="129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8"/>
    </row>
    <row r="12" spans="2:13" x14ac:dyDescent="0.2">
      <c r="B12" s="129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8"/>
    </row>
    <row r="13" spans="2:13" ht="13.5" thickBot="1" x14ac:dyDescent="0.25">
      <c r="B13" s="130"/>
      <c r="C13" s="131"/>
      <c r="D13" s="131"/>
      <c r="E13" s="131"/>
      <c r="F13" s="131"/>
      <c r="G13" s="131"/>
      <c r="H13" s="131"/>
      <c r="I13" s="131"/>
      <c r="J13" s="131"/>
      <c r="K13" s="131"/>
      <c r="L13" s="131"/>
      <c r="M13" s="132"/>
    </row>
    <row r="14" spans="2:13" ht="45" thickBot="1" x14ac:dyDescent="0.6">
      <c r="B14" s="88"/>
    </row>
    <row r="15" spans="2:13" ht="44.25" x14ac:dyDescent="0.55000000000000004">
      <c r="B15" s="89" t="s">
        <v>92</v>
      </c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5"/>
    </row>
    <row r="16" spans="2:13" x14ac:dyDescent="0.2">
      <c r="B16" s="133" t="s">
        <v>96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5"/>
    </row>
    <row r="17" spans="2:13" x14ac:dyDescent="0.2">
      <c r="B17" s="136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5"/>
    </row>
    <row r="18" spans="2:13" x14ac:dyDescent="0.2">
      <c r="B18" s="136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5"/>
    </row>
    <row r="19" spans="2:13" x14ac:dyDescent="0.2">
      <c r="B19" s="136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5"/>
    </row>
    <row r="20" spans="2:13" x14ac:dyDescent="0.2">
      <c r="B20" s="136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5"/>
    </row>
    <row r="21" spans="2:13" x14ac:dyDescent="0.2">
      <c r="B21" s="136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5"/>
    </row>
    <row r="22" spans="2:13" x14ac:dyDescent="0.2">
      <c r="B22" s="136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5"/>
    </row>
    <row r="23" spans="2:13" ht="13.5" thickBot="1" x14ac:dyDescent="0.25">
      <c r="B23" s="97" t="s">
        <v>78</v>
      </c>
      <c r="C23" s="86"/>
      <c r="D23" s="98">
        <v>41732</v>
      </c>
      <c r="E23" s="86"/>
      <c r="F23" s="99" t="s">
        <v>95</v>
      </c>
      <c r="G23" s="86"/>
      <c r="H23" s="100"/>
      <c r="I23" s="99" t="s">
        <v>94</v>
      </c>
      <c r="J23" s="86"/>
      <c r="K23" s="86"/>
      <c r="L23" s="86"/>
      <c r="M23" s="87"/>
    </row>
  </sheetData>
  <mergeCells count="2">
    <mergeCell ref="B4:M13"/>
    <mergeCell ref="B16: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Forside</vt:lpstr>
      <vt:lpstr> Beskrivelse av forsøket</vt:lpstr>
      <vt:lpstr>Data</vt:lpstr>
      <vt:lpstr>Konklusjon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2016-12-09T10:05:31Z</dcterms:modified>
</cp:coreProperties>
</file>