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8_{39FDB3D8-88A5-4E9E-B9D9-7F82B74DFEAF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F115" i="1"/>
  <c r="F116" i="1" s="1"/>
  <c r="F117" i="1" s="1"/>
  <c r="I115" i="1"/>
  <c r="J115" i="1"/>
  <c r="J121" i="1" s="1"/>
  <c r="B115" i="1"/>
  <c r="B121" i="1" s="1"/>
  <c r="E115" i="1"/>
  <c r="E114" i="1" s="1"/>
  <c r="G115" i="1"/>
  <c r="G120" i="1" s="1"/>
  <c r="D115" i="1"/>
  <c r="D120" i="1" s="1"/>
  <c r="H115" i="1"/>
  <c r="H116" i="1" s="1"/>
  <c r="H117" i="1" s="1"/>
  <c r="B118" i="1"/>
  <c r="F118" i="1"/>
  <c r="F121" i="1"/>
  <c r="G116" i="1"/>
  <c r="G117" i="1" s="1"/>
  <c r="I121" i="1"/>
  <c r="I118" i="1"/>
  <c r="I116" i="1"/>
  <c r="I117" i="1" s="1"/>
  <c r="I120" i="1"/>
  <c r="I114" i="1"/>
  <c r="D121" i="1"/>
  <c r="H120" i="1"/>
  <c r="H114" i="1"/>
  <c r="H118" i="1"/>
  <c r="G114" i="1" l="1"/>
  <c r="J119" i="1"/>
  <c r="G121" i="1"/>
  <c r="J116" i="1"/>
  <c r="F120" i="1"/>
  <c r="E116" i="1"/>
  <c r="E117" i="1" s="1"/>
  <c r="E121" i="1"/>
  <c r="C117" i="1"/>
  <c r="H119" i="1"/>
  <c r="F114" i="1"/>
  <c r="C118" i="1"/>
  <c r="C119" i="1" s="1"/>
  <c r="C121" i="1"/>
  <c r="B116" i="1"/>
  <c r="B117" i="1" s="1"/>
  <c r="B119" i="1" s="1"/>
  <c r="H121" i="1"/>
  <c r="E120" i="1"/>
  <c r="C120" i="1"/>
  <c r="C114" i="1"/>
  <c r="B120" i="1"/>
  <c r="B114" i="1"/>
  <c r="J117" i="1"/>
  <c r="D116" i="1"/>
  <c r="D117" i="1" s="1"/>
  <c r="D118" i="1"/>
  <c r="D114" i="1"/>
  <c r="J120" i="1"/>
  <c r="J114" i="1"/>
  <c r="J118" i="1"/>
  <c r="G118" i="1"/>
  <c r="G119" i="1" s="1"/>
  <c r="E118" i="1"/>
  <c r="I119" i="1"/>
  <c r="F119" i="1"/>
  <c r="E119" i="1" l="1"/>
  <c r="D119" i="1"/>
</calcChain>
</file>

<file path=xl/sharedStrings.xml><?xml version="1.0" encoding="utf-8"?>
<sst xmlns="http://schemas.openxmlformats.org/spreadsheetml/2006/main" count="147" uniqueCount="119">
  <si>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</si>
  <si>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</si>
  <si>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</si>
  <si>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</si>
  <si>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</si>
  <si>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</si>
  <si>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</si>
  <si>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</si>
  <si>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</si>
  <si>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</si>
  <si>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</si>
  <si>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</si>
  <si>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</si>
  <si>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</si>
  <si>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</si>
  <si>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</si>
  <si>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</si>
  <si>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</si>
  <si>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</si>
  <si>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</si>
  <si>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</si>
  <si>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</si>
  <si>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</si>
  <si>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</si>
  <si>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</si>
  <si>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</si>
  <si>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</si>
  <si>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</si>
  <si>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</si>
  <si>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</si>
  <si>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</si>
  <si>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</si>
  <si>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</si>
  <si>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</si>
  <si>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</si>
  <si>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</si>
  <si>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</si>
  <si>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</si>
  <si>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</si>
  <si>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</si>
  <si>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</si>
  <si>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</si>
  <si>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</si>
  <si>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</si>
  <si>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</si>
  <si>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</si>
  <si>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</si>
  <si>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</si>
  <si>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</si>
  <si>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</si>
  <si>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</si>
  <si>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</si>
  <si>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</si>
  <si>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</si>
  <si>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</si>
  <si>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</si>
  <si>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</si>
  <si>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</si>
  <si>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</si>
  <si>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</si>
  <si>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</si>
  <si>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</si>
  <si>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</si>
  <si>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</si>
  <si>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</si>
  <si>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</si>
  <si>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</si>
  <si>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</si>
  <si>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</si>
  <si>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</si>
  <si>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</si>
  <si>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</si>
  <si>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</si>
  <si>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</si>
  <si>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</si>
  <si>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</si>
  <si>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</si>
  <si>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</si>
  <si>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</si>
  <si>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</si>
  <si>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</si>
  <si>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biokjemi, St. Olavs hospital</t>
  </si>
  <si>
    <t>Kristine B. Solem, kristine.solem@stolav.no</t>
  </si>
  <si>
    <t>Serum</t>
  </si>
  <si>
    <t>2017 (Bacheloroppgave ved NTNU, Institutt for bioingeniørfag)</t>
  </si>
  <si>
    <t>Siemens Advia Centaur XPT</t>
  </si>
  <si>
    <t>x</t>
  </si>
  <si>
    <t>Oppbevart i romtemeratur i laboratoriet</t>
  </si>
  <si>
    <t>Vacuette serum gelrør</t>
  </si>
  <si>
    <t>&lt; 2 timer</t>
  </si>
  <si>
    <t>inntil 7 døgn</t>
  </si>
  <si>
    <t>romtemperatur</t>
  </si>
  <si>
    <t>3000 G</t>
  </si>
  <si>
    <t>18 *C</t>
  </si>
  <si>
    <t>5 minutter</t>
  </si>
  <si>
    <t>Frosset ved -80 grader etter oppbevaring i romtemperatur</t>
  </si>
  <si>
    <t>Ikke relevant</t>
  </si>
  <si>
    <t>Sentrifugerte serumrør oppbevares 1 - 7 døgn i romtemperatur. Serum overføres til Nuncrør før de fryses ved -80 grader.</t>
  </si>
  <si>
    <t>Dato og signatur: Mai 2017, Kristine B. Solem, kvalitetskoordinator o</t>
  </si>
  <si>
    <t>Kristine B. Solem, valideringsansvarlig</t>
  </si>
  <si>
    <t>Gunhild G. Hov, fagansvarlig lege</t>
  </si>
  <si>
    <t>Nullprøven ble da straks nedfrosset ved minus 80 grader C, mens de andre porsjonene ble oppbevart i romtemperatur i sine angitte tidsrom før de også ble nedfrosset. Alle porsjoner fra samme person ble analysert i samme "batch". Det ble benyttet prøver fra 30 blodgivere. Tillatt bias og tillatt totalfeil er basert på data om biologisk variasjon. Referanse: Ricos C et al. Desirable Specifications for Total Error, Imprecision, and Bias, derived from intra- and inter-individual biologic variation. http://www.westgard.com/biodatabase1.htm (mai 2017)</t>
  </si>
  <si>
    <t>S-DHEAS i romtemperatur, Advia Centaur XPT (umol/L)</t>
  </si>
  <si>
    <t xml:space="preserve">Bacheloroppgave ved NTNU, mai 2017. Analyse av DHEAS på Advia Centaur ble utført av bioingeniørstudentene Marit Sørum og Andrea Sørvig med bioingeniør </t>
  </si>
  <si>
    <t>Martin Løkås Westgård som faglig veileder.</t>
  </si>
  <si>
    <t>DHEAS i serum (umol/L) er holdbar inntil 5 døgn ved oppbevaring i romtemperatur.</t>
  </si>
  <si>
    <t>DHEAS i serum</t>
  </si>
  <si>
    <t>Siemens DHEAS, kjemiluminiescens</t>
  </si>
  <si>
    <t>DHEAS, Dehydroepiandrosteron-sulfat</t>
  </si>
  <si>
    <t>Siemens DHEA SO4, REF06489701</t>
  </si>
  <si>
    <t>24 timer</t>
  </si>
  <si>
    <t>48 timer</t>
  </si>
  <si>
    <t>72 timer</t>
  </si>
  <si>
    <t>96 timer</t>
  </si>
  <si>
    <t>Betingelse 6</t>
  </si>
  <si>
    <t>120 timer</t>
  </si>
  <si>
    <t>Betingelse 7</t>
  </si>
  <si>
    <t>144 timer</t>
  </si>
  <si>
    <t>168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</si>
</sst>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8"/>
      <name val="Microsoft Sans Serif"/>
      <family val="2"/>
    </font>
    <font>
      <sz val="8"/>
      <color indexed="6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5" fillId="5" borderId="24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5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24" xfId="0" applyFont="1" applyFill="1" applyBorder="1"/>
    <xf numFmtId="0" fontId="19" fillId="4" borderId="0" xfId="0" applyFont="1" applyFill="1" applyBorder="1"/>
    <xf numFmtId="0" fontId="19" fillId="5" borderId="24" xfId="0" applyFont="1" applyFill="1" applyBorder="1" applyAlignment="1">
      <alignment horizontal="center"/>
    </xf>
    <xf numFmtId="0" fontId="19" fillId="6" borderId="24" xfId="0" applyFont="1" applyFill="1" applyBorder="1"/>
    <xf numFmtId="0" fontId="19" fillId="6" borderId="25" xfId="0" applyFont="1" applyFill="1" applyBorder="1" applyAlignment="1"/>
    <xf numFmtId="0" fontId="19" fillId="6" borderId="27" xfId="0" applyFont="1" applyFill="1" applyBorder="1" applyAlignment="1"/>
    <xf numFmtId="0" fontId="19" fillId="6" borderId="25" xfId="0" applyFont="1" applyFill="1" applyBorder="1"/>
    <xf numFmtId="0" fontId="19" fillId="6" borderId="26" xfId="0" applyFont="1" applyFill="1" applyBorder="1"/>
    <xf numFmtId="0" fontId="19" fillId="6" borderId="27" xfId="0" applyFont="1" applyFill="1" applyBorder="1"/>
    <xf numFmtId="0" fontId="20" fillId="6" borderId="24" xfId="0" applyFont="1" applyFill="1" applyBorder="1"/>
    <xf numFmtId="0" fontId="19" fillId="6" borderId="29" xfId="0" applyFont="1" applyFill="1" applyBorder="1"/>
    <xf numFmtId="0" fontId="19" fillId="5" borderId="29" xfId="0" applyFont="1" applyFill="1" applyBorder="1"/>
    <xf numFmtId="0" fontId="19" fillId="6" borderId="30" xfId="0" applyFont="1" applyFill="1" applyBorder="1"/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23" xfId="0" applyFont="1" applyFill="1" applyBorder="1"/>
    <xf numFmtId="0" fontId="19" fillId="5" borderId="33" xfId="0" applyFont="1" applyFill="1" applyBorder="1"/>
    <xf numFmtId="0" fontId="19" fillId="6" borderId="34" xfId="0" applyFont="1" applyFill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6" borderId="37" xfId="0" applyFont="1" applyFill="1" applyBorder="1"/>
    <xf numFmtId="0" fontId="13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1" fillId="4" borderId="0" xfId="0" applyFont="1" applyFill="1"/>
    <xf numFmtId="0" fontId="21" fillId="5" borderId="44" xfId="0" applyFont="1" applyFill="1" applyBorder="1"/>
    <xf numFmtId="2" fontId="23" fillId="0" borderId="24" xfId="2" applyNumberFormat="1" applyFont="1" applyFill="1" applyBorder="1" applyAlignment="1" applyProtection="1">
      <alignment horizontal="center" vertical="top"/>
      <protection locked="0"/>
    </xf>
    <xf numFmtId="2" fontId="24" fillId="0" borderId="24" xfId="2" applyNumberFormat="1" applyFont="1" applyFill="1" applyBorder="1" applyAlignment="1" applyProtection="1">
      <alignment horizontal="center" vertical="top"/>
      <protection locked="0"/>
    </xf>
    <xf numFmtId="2" fontId="23" fillId="0" borderId="24" xfId="2" applyNumberFormat="1" applyFont="1" applyBorder="1" applyAlignment="1" applyProtection="1">
      <alignment horizontal="center" vertical="top"/>
      <protection locked="0"/>
    </xf>
    <xf numFmtId="2" fontId="24" fillId="0" borderId="24" xfId="2" applyNumberFormat="1" applyFont="1" applyBorder="1" applyAlignment="1" applyProtection="1">
      <alignment horizontal="center" vertical="top"/>
      <protection locked="0"/>
    </xf>
    <xf numFmtId="0" fontId="22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left" wrapText="1"/>
    </xf>
    <xf numFmtId="0" fontId="19" fillId="5" borderId="26" xfId="0" applyFont="1" applyFill="1" applyBorder="1" applyAlignment="1">
      <alignment horizontal="left" wrapText="1"/>
    </xf>
    <xf numFmtId="0" fontId="19" fillId="5" borderId="27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5" borderId="47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8" xfId="0" applyFill="1" applyBorder="1" applyAlignment="1">
      <alignment horizontal="left" wrapText="1"/>
    </xf>
    <xf numFmtId="0" fontId="19" fillId="6" borderId="52" xfId="0" applyFont="1" applyFill="1" applyBorder="1"/>
    <xf numFmtId="0" fontId="19" fillId="5" borderId="25" xfId="0" applyFont="1" applyFill="1" applyBorder="1"/>
    <xf numFmtId="0" fontId="19" fillId="5" borderId="53" xfId="0" applyFont="1" applyFill="1" applyBorder="1"/>
  </cellXfs>
  <cellStyles count="3">
    <cellStyle name="Hyperkobling" xfId="1" builtinId="8"/>
    <cellStyle name="Normal" xfId="0" builtinId="0"/>
    <cellStyle name="Normal 2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3.72</c:v>
                </c:pt>
                <c:pt idx="1">
                  <c:v>3.58</c:v>
                </c:pt>
                <c:pt idx="2">
                  <c:v>3.86</c:v>
                </c:pt>
                <c:pt idx="3">
                  <c:v>3.33</c:v>
                </c:pt>
                <c:pt idx="4">
                  <c:v>3.44</c:v>
                </c:pt>
                <c:pt idx="5">
                  <c:v>3.44</c:v>
                </c:pt>
                <c:pt idx="6">
                  <c:v>3.47</c:v>
                </c:pt>
                <c:pt idx="7">
                  <c:v>3.46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2AE-BB66-24E8BF13D2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2.91</c:v>
                </c:pt>
                <c:pt idx="1">
                  <c:v>2.58</c:v>
                </c:pt>
                <c:pt idx="2">
                  <c:v>2.86</c:v>
                </c:pt>
                <c:pt idx="3">
                  <c:v>2.85</c:v>
                </c:pt>
                <c:pt idx="4">
                  <c:v>2.77</c:v>
                </c:pt>
                <c:pt idx="5">
                  <c:v>2.84</c:v>
                </c:pt>
                <c:pt idx="6">
                  <c:v>2.57</c:v>
                </c:pt>
                <c:pt idx="7">
                  <c:v>2.66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2AE-BB66-24E8BF13D2E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4.24</c:v>
                </c:pt>
                <c:pt idx="1">
                  <c:v>3.95</c:v>
                </c:pt>
                <c:pt idx="2">
                  <c:v>3.85</c:v>
                </c:pt>
                <c:pt idx="3">
                  <c:v>3.94</c:v>
                </c:pt>
                <c:pt idx="4">
                  <c:v>3.9</c:v>
                </c:pt>
                <c:pt idx="5">
                  <c:v>3.91</c:v>
                </c:pt>
                <c:pt idx="6">
                  <c:v>3.79</c:v>
                </c:pt>
                <c:pt idx="7">
                  <c:v>3.61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2AE-BB66-24E8BF13D2E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5.45</c:v>
                </c:pt>
                <c:pt idx="1">
                  <c:v>5.16</c:v>
                </c:pt>
                <c:pt idx="2">
                  <c:v>5.14</c:v>
                </c:pt>
                <c:pt idx="3">
                  <c:v>5.23</c:v>
                </c:pt>
                <c:pt idx="4">
                  <c:v>5.14</c:v>
                </c:pt>
                <c:pt idx="5">
                  <c:v>5.21</c:v>
                </c:pt>
                <c:pt idx="6">
                  <c:v>4.9800000000000004</c:v>
                </c:pt>
                <c:pt idx="7">
                  <c:v>5.03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2AE-BB66-24E8BF13D2E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10.88</c:v>
                </c:pt>
                <c:pt idx="1">
                  <c:v>10.94</c:v>
                </c:pt>
                <c:pt idx="2">
                  <c:v>9.9499999999999993</c:v>
                </c:pt>
                <c:pt idx="3">
                  <c:v>9.92</c:v>
                </c:pt>
                <c:pt idx="4">
                  <c:v>9.85</c:v>
                </c:pt>
                <c:pt idx="5">
                  <c:v>10.58</c:v>
                </c:pt>
                <c:pt idx="6">
                  <c:v>9.92</c:v>
                </c:pt>
                <c:pt idx="7">
                  <c:v>10.68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2AE-BB66-24E8BF13D2E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7.47</c:v>
                </c:pt>
                <c:pt idx="1">
                  <c:v>7.83</c:v>
                </c:pt>
                <c:pt idx="2">
                  <c:v>7.37</c:v>
                </c:pt>
                <c:pt idx="3">
                  <c:v>7.2</c:v>
                </c:pt>
                <c:pt idx="4">
                  <c:v>7.4</c:v>
                </c:pt>
                <c:pt idx="5">
                  <c:v>7.17</c:v>
                </c:pt>
                <c:pt idx="6">
                  <c:v>6.56</c:v>
                </c:pt>
                <c:pt idx="7">
                  <c:v>6.83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2AE-BB66-24E8BF13D2E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2.36</c:v>
                </c:pt>
                <c:pt idx="1">
                  <c:v>2.2599999999999998</c:v>
                </c:pt>
                <c:pt idx="2">
                  <c:v>2.2799999999999998</c:v>
                </c:pt>
                <c:pt idx="3">
                  <c:v>2.25</c:v>
                </c:pt>
                <c:pt idx="4">
                  <c:v>2.12</c:v>
                </c:pt>
                <c:pt idx="5">
                  <c:v>2.14</c:v>
                </c:pt>
                <c:pt idx="6">
                  <c:v>2.14</c:v>
                </c:pt>
                <c:pt idx="7">
                  <c:v>2.14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2AE-BB66-24E8BF13D2E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6.58</c:v>
                </c:pt>
                <c:pt idx="1">
                  <c:v>6.44</c:v>
                </c:pt>
                <c:pt idx="2">
                  <c:v>6.03</c:v>
                </c:pt>
                <c:pt idx="3">
                  <c:v>5.71</c:v>
                </c:pt>
                <c:pt idx="4">
                  <c:v>5.66</c:v>
                </c:pt>
                <c:pt idx="5">
                  <c:v>5.91</c:v>
                </c:pt>
                <c:pt idx="6">
                  <c:v>5.44</c:v>
                </c:pt>
                <c:pt idx="7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2AE-BB66-24E8BF13D2E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5.57</c:v>
                </c:pt>
                <c:pt idx="1">
                  <c:v>5.44</c:v>
                </c:pt>
                <c:pt idx="2">
                  <c:v>5.39</c:v>
                </c:pt>
                <c:pt idx="3">
                  <c:v>5.44</c:v>
                </c:pt>
                <c:pt idx="4">
                  <c:v>5.18</c:v>
                </c:pt>
                <c:pt idx="5">
                  <c:v>5.04</c:v>
                </c:pt>
                <c:pt idx="6">
                  <c:v>5.25</c:v>
                </c:pt>
                <c:pt idx="7">
                  <c:v>5.32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2AE-BB66-24E8BF13D2E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1.73</c:v>
                </c:pt>
                <c:pt idx="1">
                  <c:v>1.86</c:v>
                </c:pt>
                <c:pt idx="2">
                  <c:v>1.52</c:v>
                </c:pt>
                <c:pt idx="3">
                  <c:v>1.51</c:v>
                </c:pt>
                <c:pt idx="4">
                  <c:v>1.57</c:v>
                </c:pt>
                <c:pt idx="5">
                  <c:v>1.59</c:v>
                </c:pt>
                <c:pt idx="6">
                  <c:v>1.53</c:v>
                </c:pt>
                <c:pt idx="7">
                  <c:v>1.59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B39-42AE-BB66-24E8BF13D2E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1.71</c:v>
                </c:pt>
                <c:pt idx="1">
                  <c:v>1.72</c:v>
                </c:pt>
                <c:pt idx="2">
                  <c:v>1.67</c:v>
                </c:pt>
                <c:pt idx="3">
                  <c:v>1.69</c:v>
                </c:pt>
                <c:pt idx="4">
                  <c:v>1.55</c:v>
                </c:pt>
                <c:pt idx="5">
                  <c:v>1.82</c:v>
                </c:pt>
                <c:pt idx="6">
                  <c:v>1.58</c:v>
                </c:pt>
                <c:pt idx="7">
                  <c:v>1.66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39-42AE-BB66-24E8BF13D2E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9.73</c:v>
                </c:pt>
                <c:pt idx="1">
                  <c:v>10.220000000000001</c:v>
                </c:pt>
                <c:pt idx="2">
                  <c:v>10.27</c:v>
                </c:pt>
                <c:pt idx="3">
                  <c:v>9.02</c:v>
                </c:pt>
                <c:pt idx="4">
                  <c:v>9.19</c:v>
                </c:pt>
                <c:pt idx="5">
                  <c:v>9.43</c:v>
                </c:pt>
                <c:pt idx="6">
                  <c:v>8.85</c:v>
                </c:pt>
                <c:pt idx="7">
                  <c:v>9.31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B39-42AE-BB66-24E8BF13D2E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8.33</c:v>
                </c:pt>
                <c:pt idx="1">
                  <c:v>8.5</c:v>
                </c:pt>
                <c:pt idx="2">
                  <c:v>8.25</c:v>
                </c:pt>
                <c:pt idx="3">
                  <c:v>7.51</c:v>
                </c:pt>
                <c:pt idx="4">
                  <c:v>8.43</c:v>
                </c:pt>
                <c:pt idx="5">
                  <c:v>7.84</c:v>
                </c:pt>
                <c:pt idx="6">
                  <c:v>8.32</c:v>
                </c:pt>
                <c:pt idx="7">
                  <c:v>7.65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B39-42AE-BB66-24E8BF13D2E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2.31</c:v>
                </c:pt>
                <c:pt idx="1">
                  <c:v>2.02</c:v>
                </c:pt>
                <c:pt idx="2">
                  <c:v>2.02</c:v>
                </c:pt>
                <c:pt idx="3">
                  <c:v>1.95</c:v>
                </c:pt>
                <c:pt idx="4">
                  <c:v>2.1</c:v>
                </c:pt>
                <c:pt idx="5">
                  <c:v>2.0499999999999998</c:v>
                </c:pt>
                <c:pt idx="6">
                  <c:v>1.86</c:v>
                </c:pt>
                <c:pt idx="7">
                  <c:v>1.81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39-42AE-BB66-24E8BF13D2E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3.4</c:v>
                </c:pt>
                <c:pt idx="1">
                  <c:v>3.69</c:v>
                </c:pt>
                <c:pt idx="2">
                  <c:v>3.55</c:v>
                </c:pt>
                <c:pt idx="3">
                  <c:v>3.4</c:v>
                </c:pt>
                <c:pt idx="4">
                  <c:v>3.43</c:v>
                </c:pt>
                <c:pt idx="5">
                  <c:v>3.75</c:v>
                </c:pt>
                <c:pt idx="6">
                  <c:v>3.43</c:v>
                </c:pt>
                <c:pt idx="7">
                  <c:v>3.47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39-42AE-BB66-24E8BF13D2E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11.09</c:v>
                </c:pt>
                <c:pt idx="1">
                  <c:v>11.07</c:v>
                </c:pt>
                <c:pt idx="2">
                  <c:v>10.51</c:v>
                </c:pt>
                <c:pt idx="3">
                  <c:v>9.89</c:v>
                </c:pt>
                <c:pt idx="4">
                  <c:v>10.86</c:v>
                </c:pt>
                <c:pt idx="5">
                  <c:v>10.210000000000001</c:v>
                </c:pt>
                <c:pt idx="6">
                  <c:v>9.92</c:v>
                </c:pt>
                <c:pt idx="7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39-42AE-BB66-24E8BF13D2E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9.61</c:v>
                </c:pt>
                <c:pt idx="1">
                  <c:v>9.14</c:v>
                </c:pt>
                <c:pt idx="2">
                  <c:v>9.09</c:v>
                </c:pt>
                <c:pt idx="3">
                  <c:v>9</c:v>
                </c:pt>
                <c:pt idx="4">
                  <c:v>8.73</c:v>
                </c:pt>
                <c:pt idx="5">
                  <c:v>9.0500000000000007</c:v>
                </c:pt>
                <c:pt idx="6">
                  <c:v>8.6199999999999992</c:v>
                </c:pt>
                <c:pt idx="7">
                  <c:v>9.31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B39-42AE-BB66-24E8BF13D2E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2.84</c:v>
                </c:pt>
                <c:pt idx="1">
                  <c:v>2.8</c:v>
                </c:pt>
                <c:pt idx="2">
                  <c:v>2.74</c:v>
                </c:pt>
                <c:pt idx="3">
                  <c:v>2.61</c:v>
                </c:pt>
                <c:pt idx="4">
                  <c:v>2.59</c:v>
                </c:pt>
                <c:pt idx="5">
                  <c:v>2.59</c:v>
                </c:pt>
                <c:pt idx="6">
                  <c:v>2.5</c:v>
                </c:pt>
                <c:pt idx="7">
                  <c:v>2.3199999999999998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B39-42AE-BB66-24E8BF13D2E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2.52</c:v>
                </c:pt>
                <c:pt idx="1">
                  <c:v>2.27</c:v>
                </c:pt>
                <c:pt idx="2">
                  <c:v>2.2999999999999998</c:v>
                </c:pt>
                <c:pt idx="3">
                  <c:v>2.4700000000000002</c:v>
                </c:pt>
                <c:pt idx="4">
                  <c:v>2.23</c:v>
                </c:pt>
                <c:pt idx="5">
                  <c:v>2.48</c:v>
                </c:pt>
                <c:pt idx="6">
                  <c:v>1.99</c:v>
                </c:pt>
                <c:pt idx="7">
                  <c:v>2.2799999999999998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39-42AE-BB66-24E8BF13D2E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4.3</c:v>
                </c:pt>
                <c:pt idx="1">
                  <c:v>4.5599999999999996</c:v>
                </c:pt>
                <c:pt idx="2">
                  <c:v>3.82</c:v>
                </c:pt>
                <c:pt idx="3">
                  <c:v>4.22</c:v>
                </c:pt>
                <c:pt idx="4">
                  <c:v>4.21</c:v>
                </c:pt>
                <c:pt idx="5">
                  <c:v>4.12</c:v>
                </c:pt>
                <c:pt idx="6">
                  <c:v>3.92</c:v>
                </c:pt>
                <c:pt idx="7">
                  <c:v>3.93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39-42AE-BB66-24E8BF13D2E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  <c:pt idx="0">
                  <c:v>3.51</c:v>
                </c:pt>
                <c:pt idx="1">
                  <c:v>3.4</c:v>
                </c:pt>
                <c:pt idx="2">
                  <c:v>3.44</c:v>
                </c:pt>
                <c:pt idx="3">
                  <c:v>3.18</c:v>
                </c:pt>
                <c:pt idx="4">
                  <c:v>3.36</c:v>
                </c:pt>
                <c:pt idx="5">
                  <c:v>3.59</c:v>
                </c:pt>
                <c:pt idx="6">
                  <c:v>3.33</c:v>
                </c:pt>
                <c:pt idx="7">
                  <c:v>3.32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B39-42AE-BB66-24E8BF13D2E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  <c:pt idx="0">
                  <c:v>3.1</c:v>
                </c:pt>
                <c:pt idx="1">
                  <c:v>3</c:v>
                </c:pt>
                <c:pt idx="2">
                  <c:v>2.95</c:v>
                </c:pt>
                <c:pt idx="3">
                  <c:v>2.75</c:v>
                </c:pt>
                <c:pt idx="4">
                  <c:v>2.94</c:v>
                </c:pt>
                <c:pt idx="5">
                  <c:v>2.7</c:v>
                </c:pt>
                <c:pt idx="6">
                  <c:v>2.67</c:v>
                </c:pt>
                <c:pt idx="7">
                  <c:v>2.52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B39-42AE-BB66-24E8BF13D2E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  <c:pt idx="0">
                  <c:v>1.9</c:v>
                </c:pt>
                <c:pt idx="1">
                  <c:v>2.04</c:v>
                </c:pt>
                <c:pt idx="2">
                  <c:v>1.96</c:v>
                </c:pt>
                <c:pt idx="3">
                  <c:v>2.11</c:v>
                </c:pt>
                <c:pt idx="4">
                  <c:v>2.14</c:v>
                </c:pt>
                <c:pt idx="5">
                  <c:v>2.2200000000000002</c:v>
                </c:pt>
                <c:pt idx="6">
                  <c:v>1.93</c:v>
                </c:pt>
                <c:pt idx="7">
                  <c:v>2.04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B39-42AE-BB66-24E8BF13D2E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  <c:pt idx="0">
                  <c:v>2.1</c:v>
                </c:pt>
                <c:pt idx="1">
                  <c:v>1.94</c:v>
                </c:pt>
                <c:pt idx="2">
                  <c:v>2.0299999999999998</c:v>
                </c:pt>
                <c:pt idx="3">
                  <c:v>2.08</c:v>
                </c:pt>
                <c:pt idx="4">
                  <c:v>1.76</c:v>
                </c:pt>
                <c:pt idx="5">
                  <c:v>1.89</c:v>
                </c:pt>
                <c:pt idx="6">
                  <c:v>1.89</c:v>
                </c:pt>
                <c:pt idx="7">
                  <c:v>1.85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B39-42AE-BB66-24E8BF13D2E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  <c:pt idx="0">
                  <c:v>7.56</c:v>
                </c:pt>
                <c:pt idx="1">
                  <c:v>7.76</c:v>
                </c:pt>
                <c:pt idx="2">
                  <c:v>8.1199999999999992</c:v>
                </c:pt>
                <c:pt idx="3">
                  <c:v>7.42</c:v>
                </c:pt>
                <c:pt idx="4">
                  <c:v>8.5299999999999994</c:v>
                </c:pt>
                <c:pt idx="5">
                  <c:v>7.9</c:v>
                </c:pt>
                <c:pt idx="6">
                  <c:v>7.56</c:v>
                </c:pt>
                <c:pt idx="7">
                  <c:v>7.68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B39-42AE-BB66-24E8BF13D2E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  <c:pt idx="0">
                  <c:v>6.31</c:v>
                </c:pt>
                <c:pt idx="1">
                  <c:v>6.3</c:v>
                </c:pt>
                <c:pt idx="2">
                  <c:v>5.78</c:v>
                </c:pt>
                <c:pt idx="3">
                  <c:v>6.46</c:v>
                </c:pt>
                <c:pt idx="4">
                  <c:v>5.88</c:v>
                </c:pt>
                <c:pt idx="5">
                  <c:v>6.34</c:v>
                </c:pt>
                <c:pt idx="6">
                  <c:v>5.87</c:v>
                </c:pt>
                <c:pt idx="7">
                  <c:v>5.84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B39-42AE-BB66-24E8BF13D2E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  <c:pt idx="0">
                  <c:v>9.2899999999999991</c:v>
                </c:pt>
                <c:pt idx="1">
                  <c:v>9.16</c:v>
                </c:pt>
                <c:pt idx="2">
                  <c:v>8.57</c:v>
                </c:pt>
                <c:pt idx="3">
                  <c:v>9.16</c:v>
                </c:pt>
                <c:pt idx="4">
                  <c:v>8.2799999999999994</c:v>
                </c:pt>
                <c:pt idx="5">
                  <c:v>8.9499999999999993</c:v>
                </c:pt>
                <c:pt idx="6">
                  <c:v>8.16</c:v>
                </c:pt>
                <c:pt idx="7">
                  <c:v>7.75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B39-42AE-BB66-24E8BF13D2E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  <c:pt idx="0">
                  <c:v>9.5500000000000007</c:v>
                </c:pt>
                <c:pt idx="1">
                  <c:v>9.36</c:v>
                </c:pt>
                <c:pt idx="2">
                  <c:v>9</c:v>
                </c:pt>
                <c:pt idx="3">
                  <c:v>8.64</c:v>
                </c:pt>
                <c:pt idx="4">
                  <c:v>8.43</c:v>
                </c:pt>
                <c:pt idx="5">
                  <c:v>8.2899999999999991</c:v>
                </c:pt>
                <c:pt idx="6">
                  <c:v>8.09</c:v>
                </c:pt>
                <c:pt idx="7">
                  <c:v>7.78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B39-42AE-BB66-24E8BF13D2E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  <c:pt idx="0">
                  <c:v>9.19</c:v>
                </c:pt>
                <c:pt idx="1">
                  <c:v>8.4700000000000006</c:v>
                </c:pt>
                <c:pt idx="2">
                  <c:v>8.76</c:v>
                </c:pt>
                <c:pt idx="3">
                  <c:v>8.51</c:v>
                </c:pt>
                <c:pt idx="4">
                  <c:v>8.33</c:v>
                </c:pt>
                <c:pt idx="5">
                  <c:v>8.1199999999999992</c:v>
                </c:pt>
                <c:pt idx="6">
                  <c:v>8.23</c:v>
                </c:pt>
                <c:pt idx="7">
                  <c:v>7.91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B39-42AE-BB66-24E8BF13D2E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  <c:pt idx="0">
                  <c:v>6.61</c:v>
                </c:pt>
                <c:pt idx="1">
                  <c:v>6.99</c:v>
                </c:pt>
                <c:pt idx="2">
                  <c:v>6.14</c:v>
                </c:pt>
                <c:pt idx="3">
                  <c:v>6.3</c:v>
                </c:pt>
                <c:pt idx="4">
                  <c:v>6.24</c:v>
                </c:pt>
                <c:pt idx="5">
                  <c:v>6.42</c:v>
                </c:pt>
                <c:pt idx="6">
                  <c:v>6.46</c:v>
                </c:pt>
                <c:pt idx="7">
                  <c:v>6.57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B39-42AE-BB66-24E8BF13D2E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B39-42AE-BB66-24E8BF13D2E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B39-42AE-BB66-24E8BF13D2E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B39-42AE-BB66-24E8BF13D2E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B39-42AE-BB66-24E8BF13D2E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B39-42AE-BB66-24E8BF13D2E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B39-42AE-BB66-24E8BF13D2E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B39-42AE-BB66-24E8BF13D2E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B39-42AE-BB66-24E8BF13D2E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B39-42AE-BB66-24E8BF13D2E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B39-42AE-BB66-24E8BF13D2E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B39-42AE-BB66-24E8BF13D2E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B39-42AE-BB66-24E8BF13D2E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B39-42AE-BB66-24E8BF13D2E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B39-42AE-BB66-24E8BF13D2E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B39-42AE-BB66-24E8BF13D2E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B39-42AE-BB66-24E8BF13D2E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B39-42AE-BB66-24E8BF13D2E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B39-42AE-BB66-24E8BF13D2E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B39-42AE-BB66-24E8BF13D2E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B39-42AE-BB66-24E8BF13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96.236559139784944</c:v>
                </c:pt>
                <c:pt idx="2">
                  <c:v>103.76344086021506</c:v>
                </c:pt>
                <c:pt idx="3">
                  <c:v>89.516129032258064</c:v>
                </c:pt>
                <c:pt idx="4">
                  <c:v>92.473118279569889</c:v>
                </c:pt>
                <c:pt idx="5">
                  <c:v>92.473118279569889</c:v>
                </c:pt>
                <c:pt idx="6">
                  <c:v>93.27956989247312</c:v>
                </c:pt>
                <c:pt idx="7">
                  <c:v>93.010752688172033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2-4A4F-B2E4-80F976CF64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88.659793814432987</c:v>
                </c:pt>
                <c:pt idx="2">
                  <c:v>98.281786941580748</c:v>
                </c:pt>
                <c:pt idx="3">
                  <c:v>97.9381443298969</c:v>
                </c:pt>
                <c:pt idx="4">
                  <c:v>95.189003436426106</c:v>
                </c:pt>
                <c:pt idx="5">
                  <c:v>97.594501718213039</c:v>
                </c:pt>
                <c:pt idx="6">
                  <c:v>88.316151202749126</c:v>
                </c:pt>
                <c:pt idx="7">
                  <c:v>91.408934707903782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A4F-B2E4-80F976CF640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93.160377358490564</c:v>
                </c:pt>
                <c:pt idx="2">
                  <c:v>90.801886792452819</c:v>
                </c:pt>
                <c:pt idx="3">
                  <c:v>92.924528301886795</c:v>
                </c:pt>
                <c:pt idx="4">
                  <c:v>91.981132075471692</c:v>
                </c:pt>
                <c:pt idx="5">
                  <c:v>92.216981132075475</c:v>
                </c:pt>
                <c:pt idx="6">
                  <c:v>89.386792452830193</c:v>
                </c:pt>
                <c:pt idx="7">
                  <c:v>85.141509433962256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2-4A4F-B2E4-80F976CF640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94.678899082568805</c:v>
                </c:pt>
                <c:pt idx="2">
                  <c:v>94.311926605504581</c:v>
                </c:pt>
                <c:pt idx="3">
                  <c:v>95.963302752293572</c:v>
                </c:pt>
                <c:pt idx="4">
                  <c:v>94.311926605504581</c:v>
                </c:pt>
                <c:pt idx="5">
                  <c:v>95.596330275229363</c:v>
                </c:pt>
                <c:pt idx="6">
                  <c:v>91.376146788990837</c:v>
                </c:pt>
                <c:pt idx="7">
                  <c:v>92.293577981651381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2-4A4F-B2E4-80F976CF640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100.55147058823528</c:v>
                </c:pt>
                <c:pt idx="2">
                  <c:v>91.452205882352928</c:v>
                </c:pt>
                <c:pt idx="3">
                  <c:v>91.17647058823529</c:v>
                </c:pt>
                <c:pt idx="4">
                  <c:v>90.533088235294116</c:v>
                </c:pt>
                <c:pt idx="5">
                  <c:v>97.242647058823522</c:v>
                </c:pt>
                <c:pt idx="6">
                  <c:v>91.17647058823529</c:v>
                </c:pt>
                <c:pt idx="7">
                  <c:v>98.161764705882348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02-4A4F-B2E4-80F976CF640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104.81927710843375</c:v>
                </c:pt>
                <c:pt idx="2">
                  <c:v>98.661311914323974</c:v>
                </c:pt>
                <c:pt idx="3">
                  <c:v>96.385542168674704</c:v>
                </c:pt>
                <c:pt idx="4">
                  <c:v>99.062918340026783</c:v>
                </c:pt>
                <c:pt idx="5">
                  <c:v>95.983935742971894</c:v>
                </c:pt>
                <c:pt idx="6">
                  <c:v>87.817938420348057</c:v>
                </c:pt>
                <c:pt idx="7">
                  <c:v>91.432396251673367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2-4A4F-B2E4-80F976CF640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95.762711864406782</c:v>
                </c:pt>
                <c:pt idx="2">
                  <c:v>96.610169491525426</c:v>
                </c:pt>
                <c:pt idx="3">
                  <c:v>95.33898305084746</c:v>
                </c:pt>
                <c:pt idx="4">
                  <c:v>89.830508474576277</c:v>
                </c:pt>
                <c:pt idx="5">
                  <c:v>90.677966101694935</c:v>
                </c:pt>
                <c:pt idx="6">
                  <c:v>90.677966101694935</c:v>
                </c:pt>
                <c:pt idx="7">
                  <c:v>90.677966101694935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02-4A4F-B2E4-80F976CF640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97.872340425531917</c:v>
                </c:pt>
                <c:pt idx="2">
                  <c:v>91.641337386018236</c:v>
                </c:pt>
                <c:pt idx="3">
                  <c:v>86.778115501519764</c:v>
                </c:pt>
                <c:pt idx="4">
                  <c:v>86.018237082066875</c:v>
                </c:pt>
                <c:pt idx="5">
                  <c:v>89.817629179331306</c:v>
                </c:pt>
                <c:pt idx="6">
                  <c:v>82.674772036474167</c:v>
                </c:pt>
                <c:pt idx="7">
                  <c:v>86.626139817629181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02-4A4F-B2E4-80F976CF640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97.666068222621178</c:v>
                </c:pt>
                <c:pt idx="2">
                  <c:v>96.768402154398558</c:v>
                </c:pt>
                <c:pt idx="3">
                  <c:v>97.666068222621178</c:v>
                </c:pt>
                <c:pt idx="4">
                  <c:v>92.998204667863547</c:v>
                </c:pt>
                <c:pt idx="5">
                  <c:v>90.484739676840206</c:v>
                </c:pt>
                <c:pt idx="6">
                  <c:v>94.254937163375217</c:v>
                </c:pt>
                <c:pt idx="7">
                  <c:v>95.511669658886902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02-4A4F-B2E4-80F976CF640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107.51445086705202</c:v>
                </c:pt>
                <c:pt idx="2">
                  <c:v>87.861271676300575</c:v>
                </c:pt>
                <c:pt idx="3">
                  <c:v>87.283236994219664</c:v>
                </c:pt>
                <c:pt idx="4">
                  <c:v>90.751445086705203</c:v>
                </c:pt>
                <c:pt idx="5">
                  <c:v>91.907514450867055</c:v>
                </c:pt>
                <c:pt idx="6">
                  <c:v>88.439306358381515</c:v>
                </c:pt>
                <c:pt idx="7">
                  <c:v>91.907514450867055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02-4A4F-B2E4-80F976CF640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100.58479532163742</c:v>
                </c:pt>
                <c:pt idx="2">
                  <c:v>97.660818713450297</c:v>
                </c:pt>
                <c:pt idx="3">
                  <c:v>98.830409356725141</c:v>
                </c:pt>
                <c:pt idx="4">
                  <c:v>90.643274853801174</c:v>
                </c:pt>
                <c:pt idx="5">
                  <c:v>106.43274853801171</c:v>
                </c:pt>
                <c:pt idx="6">
                  <c:v>92.397660818713462</c:v>
                </c:pt>
                <c:pt idx="7">
                  <c:v>97.076023391812853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02-4A4F-B2E4-80F976CF640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105.03597122302158</c:v>
                </c:pt>
                <c:pt idx="2">
                  <c:v>105.54984583761562</c:v>
                </c:pt>
                <c:pt idx="3">
                  <c:v>92.702980472764636</c:v>
                </c:pt>
                <c:pt idx="4">
                  <c:v>94.450154162384365</c:v>
                </c:pt>
                <c:pt idx="5">
                  <c:v>96.916752312435761</c:v>
                </c:pt>
                <c:pt idx="6">
                  <c:v>90.955806783144908</c:v>
                </c:pt>
                <c:pt idx="7">
                  <c:v>95.683453237410077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02-4A4F-B2E4-80F976CF640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102.04081632653062</c:v>
                </c:pt>
                <c:pt idx="2">
                  <c:v>99.039615846338535</c:v>
                </c:pt>
                <c:pt idx="3">
                  <c:v>90.156062424969988</c:v>
                </c:pt>
                <c:pt idx="4">
                  <c:v>101.20048019207684</c:v>
                </c:pt>
                <c:pt idx="5">
                  <c:v>94.117647058823522</c:v>
                </c:pt>
                <c:pt idx="6">
                  <c:v>99.879951980792313</c:v>
                </c:pt>
                <c:pt idx="7">
                  <c:v>91.83673469387756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02-4A4F-B2E4-80F976CF640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87.44588744588745</c:v>
                </c:pt>
                <c:pt idx="2">
                  <c:v>87.44588744588745</c:v>
                </c:pt>
                <c:pt idx="3">
                  <c:v>84.415584415584405</c:v>
                </c:pt>
                <c:pt idx="4">
                  <c:v>90.909090909090907</c:v>
                </c:pt>
                <c:pt idx="5">
                  <c:v>88.744588744588739</c:v>
                </c:pt>
                <c:pt idx="6">
                  <c:v>80.519480519480524</c:v>
                </c:pt>
                <c:pt idx="7">
                  <c:v>78.354978354978357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02-4A4F-B2E4-80F976CF640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108.52941176470587</c:v>
                </c:pt>
                <c:pt idx="2">
                  <c:v>104.41176470588236</c:v>
                </c:pt>
                <c:pt idx="3">
                  <c:v>100</c:v>
                </c:pt>
                <c:pt idx="4">
                  <c:v>100.88235294117646</c:v>
                </c:pt>
                <c:pt idx="5">
                  <c:v>110.29411764705883</c:v>
                </c:pt>
                <c:pt idx="6">
                  <c:v>100.88235294117646</c:v>
                </c:pt>
                <c:pt idx="7">
                  <c:v>102.05882352941178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02-4A4F-B2E4-80F976CF640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99.819657348963034</c:v>
                </c:pt>
                <c:pt idx="2">
                  <c:v>94.770063119927855</c:v>
                </c:pt>
                <c:pt idx="3">
                  <c:v>89.179440937781791</c:v>
                </c:pt>
                <c:pt idx="4">
                  <c:v>97.926059513074833</c:v>
                </c:pt>
                <c:pt idx="5">
                  <c:v>92.06492335437332</c:v>
                </c:pt>
                <c:pt idx="6">
                  <c:v>89.449954914337241</c:v>
                </c:pt>
                <c:pt idx="7">
                  <c:v>90.171325518485119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02-4A4F-B2E4-80F976CF640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95.10926118626432</c:v>
                </c:pt>
                <c:pt idx="2">
                  <c:v>94.588969823100939</c:v>
                </c:pt>
                <c:pt idx="3">
                  <c:v>93.652445369406877</c:v>
                </c:pt>
                <c:pt idx="4">
                  <c:v>90.842872008324676</c:v>
                </c:pt>
                <c:pt idx="5">
                  <c:v>94.172736732570257</c:v>
                </c:pt>
                <c:pt idx="6">
                  <c:v>89.69823100936523</c:v>
                </c:pt>
                <c:pt idx="7">
                  <c:v>96.878251821019774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02-4A4F-B2E4-80F976CF640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98.591549295774655</c:v>
                </c:pt>
                <c:pt idx="2">
                  <c:v>96.478873239436638</c:v>
                </c:pt>
                <c:pt idx="3">
                  <c:v>91.901408450704224</c:v>
                </c:pt>
                <c:pt idx="4">
                  <c:v>91.197183098591552</c:v>
                </c:pt>
                <c:pt idx="5">
                  <c:v>91.197183098591552</c:v>
                </c:pt>
                <c:pt idx="6">
                  <c:v>88.028169014084511</c:v>
                </c:pt>
                <c:pt idx="7">
                  <c:v>81.690140845070431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02-4A4F-B2E4-80F976CF640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90.079365079365076</c:v>
                </c:pt>
                <c:pt idx="2">
                  <c:v>91.269841269841265</c:v>
                </c:pt>
                <c:pt idx="3">
                  <c:v>98.015873015873026</c:v>
                </c:pt>
                <c:pt idx="4">
                  <c:v>88.492063492063494</c:v>
                </c:pt>
                <c:pt idx="5">
                  <c:v>98.412698412698404</c:v>
                </c:pt>
                <c:pt idx="6">
                  <c:v>78.968253968253961</c:v>
                </c:pt>
                <c:pt idx="7">
                  <c:v>90.476190476190467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02-4A4F-B2E4-80F976CF640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106.04651162790697</c:v>
                </c:pt>
                <c:pt idx="2">
                  <c:v>88.837209302325576</c:v>
                </c:pt>
                <c:pt idx="3">
                  <c:v>98.139534883720927</c:v>
                </c:pt>
                <c:pt idx="4">
                  <c:v>97.906976744186053</c:v>
                </c:pt>
                <c:pt idx="5">
                  <c:v>95.813953488372093</c:v>
                </c:pt>
                <c:pt idx="6">
                  <c:v>91.162790697674424</c:v>
                </c:pt>
                <c:pt idx="7">
                  <c:v>91.395348837209312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02-4A4F-B2E4-80F976CF640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96.866096866096868</c:v>
                </c:pt>
                <c:pt idx="2">
                  <c:v>98.005698005698008</c:v>
                </c:pt>
                <c:pt idx="3">
                  <c:v>90.598290598290603</c:v>
                </c:pt>
                <c:pt idx="4">
                  <c:v>95.726495726495727</c:v>
                </c:pt>
                <c:pt idx="5">
                  <c:v>102.27920227920228</c:v>
                </c:pt>
                <c:pt idx="6">
                  <c:v>94.871794871794876</c:v>
                </c:pt>
                <c:pt idx="7">
                  <c:v>94.586894586894587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02-4A4F-B2E4-80F976CF640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96.774193548387089</c:v>
                </c:pt>
                <c:pt idx="2">
                  <c:v>95.161290322580655</c:v>
                </c:pt>
                <c:pt idx="3">
                  <c:v>88.709677419354833</c:v>
                </c:pt>
                <c:pt idx="4">
                  <c:v>94.838709677419359</c:v>
                </c:pt>
                <c:pt idx="5">
                  <c:v>87.096774193548384</c:v>
                </c:pt>
                <c:pt idx="6">
                  <c:v>86.129032258064512</c:v>
                </c:pt>
                <c:pt idx="7">
                  <c:v>81.290322580645153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02-4A4F-B2E4-80F976CF640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107.36842105263158</c:v>
                </c:pt>
                <c:pt idx="2">
                  <c:v>103.15789473684211</c:v>
                </c:pt>
                <c:pt idx="3">
                  <c:v>111.05263157894736</c:v>
                </c:pt>
                <c:pt idx="4">
                  <c:v>112.63157894736844</c:v>
                </c:pt>
                <c:pt idx="5">
                  <c:v>116.8421052631579</c:v>
                </c:pt>
                <c:pt idx="6">
                  <c:v>101.57894736842105</c:v>
                </c:pt>
                <c:pt idx="7">
                  <c:v>107.36842105263158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F02-4A4F-B2E4-80F976CF640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92.38095238095238</c:v>
                </c:pt>
                <c:pt idx="2">
                  <c:v>96.666666666666657</c:v>
                </c:pt>
                <c:pt idx="3">
                  <c:v>99.047619047619051</c:v>
                </c:pt>
                <c:pt idx="4">
                  <c:v>83.80952380952381</c:v>
                </c:pt>
                <c:pt idx="5">
                  <c:v>89.999999999999986</c:v>
                </c:pt>
                <c:pt idx="6">
                  <c:v>89.999999999999986</c:v>
                </c:pt>
                <c:pt idx="7">
                  <c:v>88.095238095238088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02-4A4F-B2E4-80F976CF640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102.64550264550265</c:v>
                </c:pt>
                <c:pt idx="2">
                  <c:v>107.40740740740739</c:v>
                </c:pt>
                <c:pt idx="3">
                  <c:v>98.148148148148152</c:v>
                </c:pt>
                <c:pt idx="4">
                  <c:v>112.83068783068784</c:v>
                </c:pt>
                <c:pt idx="5">
                  <c:v>104.49735449735451</c:v>
                </c:pt>
                <c:pt idx="6">
                  <c:v>100</c:v>
                </c:pt>
                <c:pt idx="7">
                  <c:v>101.58730158730158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F02-4A4F-B2E4-80F976CF640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99.841521394611732</c:v>
                </c:pt>
                <c:pt idx="2">
                  <c:v>91.600633914421564</c:v>
                </c:pt>
                <c:pt idx="3">
                  <c:v>102.37717908082409</c:v>
                </c:pt>
                <c:pt idx="4">
                  <c:v>93.185419968304288</c:v>
                </c:pt>
                <c:pt idx="5">
                  <c:v>100.47543581616483</c:v>
                </c:pt>
                <c:pt idx="6">
                  <c:v>93.02694136291602</c:v>
                </c:pt>
                <c:pt idx="7">
                  <c:v>92.551505546751187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F02-4A4F-B2E4-80F976CF640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98.600645855758899</c:v>
                </c:pt>
                <c:pt idx="2">
                  <c:v>92.249730893433807</c:v>
                </c:pt>
                <c:pt idx="3">
                  <c:v>98.600645855758899</c:v>
                </c:pt>
                <c:pt idx="4">
                  <c:v>89.128094725511303</c:v>
                </c:pt>
                <c:pt idx="5">
                  <c:v>96.340150699677068</c:v>
                </c:pt>
                <c:pt idx="6">
                  <c:v>87.836383207750274</c:v>
                </c:pt>
                <c:pt idx="7">
                  <c:v>83.423035522066741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F02-4A4F-B2E4-80F976CF640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98.010471204188462</c:v>
                </c:pt>
                <c:pt idx="2">
                  <c:v>94.240837696335063</c:v>
                </c:pt>
                <c:pt idx="3">
                  <c:v>90.471204188481678</c:v>
                </c:pt>
                <c:pt idx="4">
                  <c:v>88.272251308900522</c:v>
                </c:pt>
                <c:pt idx="5">
                  <c:v>86.806282722513075</c:v>
                </c:pt>
                <c:pt idx="6">
                  <c:v>84.712041884816742</c:v>
                </c:pt>
                <c:pt idx="7">
                  <c:v>81.465968586387433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F02-4A4F-B2E4-80F976CF640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92.165397170837878</c:v>
                </c:pt>
                <c:pt idx="2">
                  <c:v>95.321001088139283</c:v>
                </c:pt>
                <c:pt idx="3">
                  <c:v>92.600652883569097</c:v>
                </c:pt>
                <c:pt idx="4">
                  <c:v>90.642002176278567</c:v>
                </c:pt>
                <c:pt idx="5">
                  <c:v>88.3569096844396</c:v>
                </c:pt>
                <c:pt idx="6">
                  <c:v>89.553862894450504</c:v>
                </c:pt>
                <c:pt idx="7">
                  <c:v>86.071817192600662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F02-4A4F-B2E4-80F976CF640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105.74886535552193</c:v>
                </c:pt>
                <c:pt idx="2">
                  <c:v>92.889561270801806</c:v>
                </c:pt>
                <c:pt idx="3">
                  <c:v>95.310136157337354</c:v>
                </c:pt>
                <c:pt idx="4">
                  <c:v>94.402420574886534</c:v>
                </c:pt>
                <c:pt idx="5">
                  <c:v>97.125567322239021</c:v>
                </c:pt>
                <c:pt idx="6">
                  <c:v>97.730711043872915</c:v>
                </c:pt>
                <c:pt idx="7">
                  <c:v>99.394856278366106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F02-4A4F-B2E4-80F976CF640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F02-4A4F-B2E4-80F976CF640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F02-4A4F-B2E4-80F976CF640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F02-4A4F-B2E4-80F976CF640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F02-4A4F-B2E4-80F976CF640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F02-4A4F-B2E4-80F976CF640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F02-4A4F-B2E4-80F976CF640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F02-4A4F-B2E4-80F976CF640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F02-4A4F-B2E4-80F976CF640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F02-4A4F-B2E4-80F976CF640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F02-4A4F-B2E4-80F976CF640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F02-4A4F-B2E4-80F976CF640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F02-4A4F-B2E4-80F976CF640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F02-4A4F-B2E4-80F976CF640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F02-4A4F-B2E4-80F976CF640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F02-4A4F-B2E4-80F976CF640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F02-4A4F-B2E4-80F976CF640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F02-4A4F-B2E4-80F976CF640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F02-4A4F-B2E4-80F976CF640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F02-4A4F-B2E4-80F976CF640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F02-4A4F-B2E4-80F976CF640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1.7615869914125062</c:v>
                  </c:pt>
                  <c:pt idx="2">
                    <c:v>1.5950865317846166</c:v>
                  </c:pt>
                  <c:pt idx="3">
                    <c:v>1.6977551217759521</c:v>
                  </c:pt>
                  <c:pt idx="4">
                    <c:v>2.0078647042942785</c:v>
                  </c:pt>
                  <c:pt idx="5">
                    <c:v>2.1447254538954055</c:v>
                  </c:pt>
                  <c:pt idx="6">
                    <c:v>1.7191905994385257</c:v>
                  </c:pt>
                  <c:pt idx="7">
                    <c:v>2.0983876556835859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1.7615869914125062</c:v>
                  </c:pt>
                  <c:pt idx="2">
                    <c:v>1.5950865317846166</c:v>
                  </c:pt>
                  <c:pt idx="3">
                    <c:v>1.6977551217759521</c:v>
                  </c:pt>
                  <c:pt idx="4">
                    <c:v>2.0078647042942785</c:v>
                  </c:pt>
                  <c:pt idx="5">
                    <c:v>2.1447254538954055</c:v>
                  </c:pt>
                  <c:pt idx="6">
                    <c:v>1.7191905994385257</c:v>
                  </c:pt>
                  <c:pt idx="7">
                    <c:v>2.0983876556835859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98.686908085536842</c:v>
                </c:pt>
                <c:pt idx="2">
                  <c:v>95.896911700360178</c:v>
                </c:pt>
                <c:pt idx="3">
                  <c:v>94.496014840943872</c:v>
                </c:pt>
                <c:pt idx="4">
                  <c:v>94.102242498121754</c:v>
                </c:pt>
                <c:pt idx="5">
                  <c:v>95.73274984938125</c:v>
                </c:pt>
                <c:pt idx="6">
                  <c:v>90.82608061815543</c:v>
                </c:pt>
                <c:pt idx="7">
                  <c:v>91.587628584422404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02-4A4F-B2E4-80F976CF640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92.16</c:v>
                </c:pt>
                <c:pt idx="1">
                  <c:v>92.16</c:v>
                </c:pt>
                <c:pt idx="2">
                  <c:v>92.16</c:v>
                </c:pt>
                <c:pt idx="3">
                  <c:v>92.16</c:v>
                </c:pt>
                <c:pt idx="4">
                  <c:v>92.16</c:v>
                </c:pt>
                <c:pt idx="5">
                  <c:v>92.16</c:v>
                </c:pt>
                <c:pt idx="6">
                  <c:v>92.16</c:v>
                </c:pt>
                <c:pt idx="7">
                  <c:v>92.16</c:v>
                </c:pt>
                <c:pt idx="8">
                  <c:v>92.16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0F02-4A4F-B2E4-80F976CF640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107.84</c:v>
                </c:pt>
                <c:pt idx="1">
                  <c:v>107.84</c:v>
                </c:pt>
                <c:pt idx="2">
                  <c:v>107.84</c:v>
                </c:pt>
                <c:pt idx="3">
                  <c:v>107.84</c:v>
                </c:pt>
                <c:pt idx="4">
                  <c:v>107.84</c:v>
                </c:pt>
                <c:pt idx="5">
                  <c:v>107.84</c:v>
                </c:pt>
                <c:pt idx="6">
                  <c:v>107.84</c:v>
                </c:pt>
                <c:pt idx="7">
                  <c:v>107.84</c:v>
                </c:pt>
                <c:pt idx="8">
                  <c:v>107.84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0F02-4A4F-B2E4-80F976CF640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86.92</c:v>
                </c:pt>
                <c:pt idx="1">
                  <c:v>86.92</c:v>
                </c:pt>
                <c:pt idx="2">
                  <c:v>86.92</c:v>
                </c:pt>
                <c:pt idx="3">
                  <c:v>86.92</c:v>
                </c:pt>
                <c:pt idx="4">
                  <c:v>86.92</c:v>
                </c:pt>
                <c:pt idx="5">
                  <c:v>86.92</c:v>
                </c:pt>
                <c:pt idx="6">
                  <c:v>86.92</c:v>
                </c:pt>
                <c:pt idx="7">
                  <c:v>86.92</c:v>
                </c:pt>
                <c:pt idx="8">
                  <c:v>86.92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0F02-4A4F-B2E4-80F976CF640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113.08</c:v>
                </c:pt>
                <c:pt idx="1">
                  <c:v>113.08</c:v>
                </c:pt>
                <c:pt idx="2">
                  <c:v>113.08</c:v>
                </c:pt>
                <c:pt idx="3">
                  <c:v>113.08</c:v>
                </c:pt>
                <c:pt idx="4">
                  <c:v>113.08</c:v>
                </c:pt>
                <c:pt idx="5">
                  <c:v>113.08</c:v>
                </c:pt>
                <c:pt idx="6">
                  <c:v>113.08</c:v>
                </c:pt>
                <c:pt idx="7">
                  <c:v>113.08</c:v>
                </c:pt>
                <c:pt idx="8">
                  <c:v>113.08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0F02-4A4F-B2E4-80F976CF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8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E21" sqref="E21"/>
    </sheetView>
  </sheetViews>
  <sheetFormatPr baseColWidth="10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1" t="s">
        <v>45</v>
      </c>
      <c r="D3" s="111"/>
      <c r="E3" s="111"/>
      <c r="F3" s="111"/>
      <c r="G3" s="111"/>
      <c r="H3" s="111"/>
      <c r="I3" s="111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81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2" t="s">
        <v>84</v>
      </c>
      <c r="E9" s="113"/>
      <c r="F9" s="113"/>
      <c r="G9" s="113"/>
      <c r="H9" s="113"/>
      <c r="I9" s="114"/>
    </row>
    <row r="10" spans="3:9" ht="20.25" x14ac:dyDescent="0.3">
      <c r="C10" s="65" t="s">
        <v>49</v>
      </c>
      <c r="D10" s="115" t="s">
        <v>82</v>
      </c>
      <c r="E10" s="116"/>
      <c r="F10" s="116"/>
      <c r="G10" s="116"/>
      <c r="H10" s="116"/>
      <c r="I10" s="117"/>
    </row>
    <row r="11" spans="3:9" x14ac:dyDescent="0.2">
      <c r="C11" s="69" t="s">
        <v>50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65" t="s">
        <v>51</v>
      </c>
      <c r="D12" s="112" t="s">
        <v>108</v>
      </c>
      <c r="E12" s="113"/>
      <c r="F12" s="113"/>
      <c r="G12" s="113"/>
      <c r="H12" s="113"/>
      <c r="I12" s="114"/>
    </row>
    <row r="13" spans="3:9" ht="24.75" customHeight="1" x14ac:dyDescent="0.3">
      <c r="C13" s="65" t="s">
        <v>52</v>
      </c>
      <c r="D13" s="112" t="s">
        <v>83</v>
      </c>
      <c r="E13" s="113"/>
      <c r="F13" s="113"/>
      <c r="G13" s="113"/>
      <c r="H13" s="113"/>
      <c r="I13" s="11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abSelected="1" workbookViewId="0">
      <selection activeCell="I30" sqref="I30:I31"/>
    </sheetView>
  </sheetViews>
  <sheetFormatPr baseColWidth="10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8" width="13.5703125" style="71" customWidth="1"/>
    <col min="9" max="9" width="13.7109375" style="71" bestFit="1" customWidth="1"/>
    <col min="10" max="16384" width="11.42578125" style="71"/>
  </cols>
  <sheetData>
    <row r="1" spans="1:9" ht="20.25" x14ac:dyDescent="0.3">
      <c r="A1" s="70" t="s">
        <v>43</v>
      </c>
      <c r="B1" s="70"/>
      <c r="C1" s="70"/>
      <c r="D1" s="70"/>
      <c r="E1" s="70"/>
      <c r="F1" s="70"/>
      <c r="G1" s="70"/>
      <c r="H1" s="70"/>
      <c r="I1" s="70"/>
    </row>
    <row r="2" spans="1:9" ht="20.25" x14ac:dyDescent="0.3">
      <c r="A2" s="72" t="s">
        <v>106</v>
      </c>
      <c r="B2" s="70"/>
      <c r="C2" s="70"/>
      <c r="D2" s="70"/>
      <c r="E2" s="70"/>
      <c r="F2" s="70"/>
      <c r="G2" s="70"/>
      <c r="H2" s="70"/>
      <c r="I2" s="70"/>
    </row>
    <row r="3" spans="1:9" ht="20.25" x14ac:dyDescent="0.3">
      <c r="A3" s="70" t="s">
        <v>54</v>
      </c>
      <c r="B3" s="73"/>
      <c r="C3" s="70"/>
      <c r="D3" s="70"/>
      <c r="E3" s="70"/>
      <c r="F3" s="70"/>
      <c r="G3" s="70"/>
      <c r="H3" s="70"/>
      <c r="I3" s="70"/>
    </row>
    <row r="4" spans="1:9" ht="15" x14ac:dyDescent="0.2">
      <c r="A4" s="74" t="s">
        <v>41</v>
      </c>
      <c r="B4" s="74"/>
      <c r="C4" s="74"/>
      <c r="D4" s="74"/>
      <c r="E4" s="74"/>
      <c r="F4" s="74"/>
      <c r="G4" s="74"/>
      <c r="H4" s="74"/>
      <c r="I4" s="74"/>
    </row>
    <row r="5" spans="1:9" ht="15" x14ac:dyDescent="0.2">
      <c r="A5" s="75" t="s">
        <v>85</v>
      </c>
      <c r="B5" s="76"/>
      <c r="C5" s="76"/>
      <c r="D5" s="76"/>
      <c r="E5" s="76"/>
      <c r="F5" s="76"/>
      <c r="G5" s="76"/>
      <c r="H5" s="76"/>
      <c r="I5" s="76"/>
    </row>
    <row r="6" spans="1:9" ht="15" x14ac:dyDescent="0.2">
      <c r="A6" s="74"/>
      <c r="B6" s="76"/>
      <c r="C6" s="76"/>
      <c r="D6" s="74"/>
      <c r="E6" s="74"/>
      <c r="F6" s="74"/>
      <c r="G6" s="74"/>
      <c r="H6" s="74"/>
      <c r="I6" s="74"/>
    </row>
    <row r="7" spans="1:9" ht="15" x14ac:dyDescent="0.2">
      <c r="A7" s="74" t="s">
        <v>42</v>
      </c>
      <c r="B7" s="76"/>
      <c r="C7" s="76"/>
      <c r="D7" s="76"/>
      <c r="E7" s="76"/>
      <c r="F7" s="76"/>
      <c r="G7" s="76"/>
      <c r="H7" s="76"/>
      <c r="I7" s="76"/>
    </row>
    <row r="8" spans="1:9" ht="15" x14ac:dyDescent="0.2">
      <c r="A8" s="75" t="s">
        <v>107</v>
      </c>
      <c r="B8" s="76"/>
      <c r="C8" s="76"/>
      <c r="D8" s="76"/>
      <c r="E8" s="76"/>
      <c r="F8" s="76"/>
      <c r="G8" s="76"/>
      <c r="H8" s="76"/>
      <c r="I8" s="76"/>
    </row>
    <row r="9" spans="1:9" ht="15" x14ac:dyDescent="0.2">
      <c r="A9" s="74"/>
      <c r="B9" s="76"/>
      <c r="C9" s="76"/>
      <c r="D9" s="76"/>
      <c r="E9" s="74"/>
      <c r="F9" s="74"/>
      <c r="G9" s="74"/>
      <c r="H9" s="74"/>
      <c r="I9" s="74"/>
    </row>
    <row r="10" spans="1:9" ht="15" x14ac:dyDescent="0.2">
      <c r="A10" s="74" t="s">
        <v>44</v>
      </c>
      <c r="B10" s="76"/>
      <c r="C10" s="76"/>
      <c r="D10" s="76"/>
      <c r="E10" s="76"/>
      <c r="F10" s="76"/>
      <c r="G10" s="76"/>
      <c r="H10" s="76"/>
      <c r="I10" s="76"/>
    </row>
    <row r="11" spans="1:9" ht="15" x14ac:dyDescent="0.2">
      <c r="A11" s="75" t="s">
        <v>109</v>
      </c>
      <c r="B11" s="76"/>
      <c r="C11" s="76"/>
      <c r="D11" s="76"/>
      <c r="E11" s="76"/>
      <c r="F11" s="76"/>
      <c r="G11" s="76"/>
      <c r="H11" s="76"/>
      <c r="I11" s="76"/>
    </row>
    <row r="12" spans="1:9" ht="15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15" x14ac:dyDescent="0.2">
      <c r="A13" s="74" t="s">
        <v>35</v>
      </c>
      <c r="B13" s="74"/>
      <c r="C13" s="74"/>
      <c r="D13" s="74"/>
      <c r="E13" s="74"/>
      <c r="F13" s="74"/>
      <c r="G13" s="74"/>
      <c r="H13" s="74"/>
      <c r="I13" s="74"/>
    </row>
    <row r="14" spans="1:9" ht="15" x14ac:dyDescent="0.2">
      <c r="A14" s="77"/>
      <c r="B14" s="78" t="s">
        <v>32</v>
      </c>
      <c r="C14" s="78"/>
      <c r="D14" s="78"/>
      <c r="E14" s="74"/>
      <c r="F14" s="74"/>
      <c r="G14" s="74"/>
      <c r="H14" s="74"/>
      <c r="I14" s="74"/>
    </row>
    <row r="15" spans="1:9" ht="15" x14ac:dyDescent="0.2">
      <c r="A15" s="77"/>
      <c r="B15" s="78" t="s">
        <v>34</v>
      </c>
      <c r="C15" s="79"/>
      <c r="D15" s="80"/>
      <c r="E15" s="74"/>
      <c r="F15" s="74"/>
      <c r="G15" s="74"/>
      <c r="H15" s="74"/>
      <c r="I15" s="76"/>
    </row>
    <row r="16" spans="1:9" ht="15" x14ac:dyDescent="0.2">
      <c r="A16" s="77" t="s">
        <v>86</v>
      </c>
      <c r="B16" s="81" t="s">
        <v>33</v>
      </c>
      <c r="C16" s="82"/>
      <c r="D16" s="83"/>
      <c r="E16" s="74"/>
      <c r="F16" s="74"/>
      <c r="G16" s="74"/>
      <c r="H16" s="74"/>
      <c r="I16" s="74"/>
    </row>
    <row r="17" spans="1:9" ht="15" x14ac:dyDescent="0.2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5" x14ac:dyDescent="0.2">
      <c r="A18" s="74" t="s">
        <v>37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">
      <c r="A19" s="77"/>
      <c r="B19" s="78" t="s">
        <v>36</v>
      </c>
      <c r="C19" s="74"/>
      <c r="D19" s="74"/>
      <c r="E19" s="74"/>
      <c r="F19" s="74"/>
      <c r="G19" s="74"/>
      <c r="H19" s="74"/>
      <c r="I19" s="74"/>
    </row>
    <row r="20" spans="1:9" ht="15" x14ac:dyDescent="0.2">
      <c r="A20" s="77"/>
      <c r="B20" s="78" t="s">
        <v>39</v>
      </c>
      <c r="C20" s="74"/>
      <c r="D20" s="74"/>
      <c r="E20" s="74"/>
      <c r="F20" s="74"/>
      <c r="G20" s="74"/>
      <c r="H20" s="74"/>
      <c r="I20" s="74"/>
    </row>
    <row r="21" spans="1:9" ht="15" x14ac:dyDescent="0.2">
      <c r="A21" s="77"/>
      <c r="B21" s="78" t="s">
        <v>38</v>
      </c>
      <c r="C21" s="74"/>
      <c r="D21" s="74"/>
      <c r="E21" s="74"/>
      <c r="F21" s="74"/>
      <c r="G21" s="74"/>
      <c r="H21" s="74"/>
      <c r="I21" s="74"/>
    </row>
    <row r="22" spans="1:9" ht="15" x14ac:dyDescent="0.2">
      <c r="A22" s="77" t="s">
        <v>87</v>
      </c>
      <c r="B22" s="78" t="s">
        <v>40</v>
      </c>
      <c r="C22" s="74"/>
      <c r="D22" s="74"/>
      <c r="E22" s="74"/>
      <c r="F22" s="74"/>
      <c r="G22" s="74"/>
      <c r="H22" s="74"/>
      <c r="I22" s="74"/>
    </row>
    <row r="23" spans="1:9" ht="15" x14ac:dyDescent="0.2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5" x14ac:dyDescent="0.2">
      <c r="A24" s="74" t="s">
        <v>55</v>
      </c>
      <c r="B24" s="74"/>
      <c r="C24" s="74"/>
      <c r="D24" s="74"/>
      <c r="E24" s="74"/>
      <c r="F24" s="74"/>
      <c r="G24" s="74"/>
      <c r="H24" s="74"/>
      <c r="I24" s="74"/>
    </row>
    <row r="25" spans="1:9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  <c r="H25" s="78" t="s">
        <v>114</v>
      </c>
      <c r="I25" s="78" t="s">
        <v>116</v>
      </c>
    </row>
    <row r="26" spans="1:9" ht="15" x14ac:dyDescent="0.2">
      <c r="A26" s="78" t="s">
        <v>63</v>
      </c>
      <c r="B26" s="75" t="s">
        <v>88</v>
      </c>
      <c r="C26" s="75"/>
      <c r="D26" s="75"/>
      <c r="E26" s="75"/>
      <c r="F26" s="75"/>
      <c r="G26" s="75"/>
      <c r="H26" s="75"/>
      <c r="I26" s="75"/>
    </row>
    <row r="27" spans="1:9" ht="15" x14ac:dyDescent="0.2">
      <c r="A27" s="78" t="s">
        <v>64</v>
      </c>
      <c r="B27" s="75" t="s">
        <v>89</v>
      </c>
      <c r="C27" s="75" t="s">
        <v>110</v>
      </c>
      <c r="D27" s="75" t="s">
        <v>111</v>
      </c>
      <c r="E27" s="75" t="s">
        <v>112</v>
      </c>
      <c r="F27" s="75" t="s">
        <v>113</v>
      </c>
      <c r="G27" s="75" t="s">
        <v>115</v>
      </c>
      <c r="H27" s="75" t="s">
        <v>117</v>
      </c>
      <c r="I27" s="75" t="s">
        <v>118</v>
      </c>
    </row>
    <row r="28" spans="1:9" ht="15" x14ac:dyDescent="0.2">
      <c r="A28" s="78" t="s">
        <v>65</v>
      </c>
      <c r="B28" s="75" t="s">
        <v>90</v>
      </c>
      <c r="C28" s="75"/>
      <c r="D28" s="75"/>
      <c r="E28" s="75"/>
      <c r="F28" s="75"/>
      <c r="G28" s="75"/>
      <c r="H28" s="75"/>
      <c r="I28" s="75"/>
    </row>
    <row r="29" spans="1:9" ht="15" x14ac:dyDescent="0.2">
      <c r="A29" s="78" t="s">
        <v>66</v>
      </c>
      <c r="B29" s="75" t="s">
        <v>90</v>
      </c>
      <c r="C29" s="75"/>
      <c r="D29" s="75"/>
      <c r="E29" s="75"/>
      <c r="F29" s="75"/>
      <c r="G29" s="75"/>
      <c r="H29" s="75"/>
      <c r="I29" s="75"/>
    </row>
    <row r="30" spans="1:9" ht="15.75" x14ac:dyDescent="0.25">
      <c r="A30" s="78" t="s">
        <v>67</v>
      </c>
      <c r="B30" s="75" t="s">
        <v>91</v>
      </c>
      <c r="C30" s="75" t="s">
        <v>91</v>
      </c>
      <c r="D30" s="75" t="s">
        <v>91</v>
      </c>
      <c r="E30" s="75" t="s">
        <v>91</v>
      </c>
      <c r="F30" s="75" t="s">
        <v>91</v>
      </c>
      <c r="G30" s="75" t="s">
        <v>91</v>
      </c>
      <c r="H30" s="75" t="s">
        <v>91</v>
      </c>
      <c r="I30" s="75" t="s">
        <v>91</v>
      </c>
    </row>
    <row r="31" spans="1:9" ht="15.75" thickBot="1" x14ac:dyDescent="0.25">
      <c r="A31" s="85" t="s">
        <v>68</v>
      </c>
      <c r="B31" s="86" t="s">
        <v>91</v>
      </c>
      <c r="C31" s="86" t="s">
        <v>91</v>
      </c>
      <c r="D31" s="86" t="s">
        <v>91</v>
      </c>
      <c r="E31" s="86" t="s">
        <v>91</v>
      </c>
      <c r="F31" s="86" t="s">
        <v>91</v>
      </c>
      <c r="G31" s="86" t="s">
        <v>91</v>
      </c>
      <c r="H31" s="86" t="s">
        <v>91</v>
      </c>
      <c r="I31" s="86" t="s">
        <v>91</v>
      </c>
    </row>
    <row r="32" spans="1:9" ht="15" x14ac:dyDescent="0.2">
      <c r="A32" s="87" t="s">
        <v>69</v>
      </c>
      <c r="B32" s="88"/>
      <c r="C32" s="88"/>
      <c r="D32" s="88"/>
      <c r="E32" s="88"/>
      <c r="F32" s="88"/>
      <c r="G32" s="141"/>
      <c r="H32" s="141"/>
      <c r="I32" s="89"/>
    </row>
    <row r="33" spans="1:9" ht="15" x14ac:dyDescent="0.2">
      <c r="A33" s="90" t="s">
        <v>70</v>
      </c>
      <c r="B33" s="75" t="s">
        <v>92</v>
      </c>
      <c r="C33" s="75"/>
      <c r="D33" s="75"/>
      <c r="E33" s="75"/>
      <c r="F33" s="75"/>
      <c r="G33" s="142"/>
      <c r="H33" s="142"/>
      <c r="I33" s="91"/>
    </row>
    <row r="34" spans="1:9" ht="15" x14ac:dyDescent="0.2">
      <c r="A34" s="90" t="s">
        <v>71</v>
      </c>
      <c r="B34" s="75" t="s">
        <v>93</v>
      </c>
      <c r="C34" s="75"/>
      <c r="D34" s="75"/>
      <c r="E34" s="75"/>
      <c r="F34" s="75"/>
      <c r="G34" s="142"/>
      <c r="H34" s="142"/>
      <c r="I34" s="91"/>
    </row>
    <row r="35" spans="1:9" ht="15.75" thickBot="1" x14ac:dyDescent="0.25">
      <c r="A35" s="92" t="s">
        <v>72</v>
      </c>
      <c r="B35" s="93" t="s">
        <v>94</v>
      </c>
      <c r="C35" s="93"/>
      <c r="D35" s="93"/>
      <c r="E35" s="93"/>
      <c r="F35" s="93"/>
      <c r="G35" s="143"/>
      <c r="H35" s="143"/>
      <c r="I35" s="94"/>
    </row>
    <row r="36" spans="1:9" ht="15" x14ac:dyDescent="0.2">
      <c r="A36" s="95" t="s">
        <v>73</v>
      </c>
      <c r="B36" s="95"/>
      <c r="C36" s="95"/>
      <c r="D36" s="95"/>
      <c r="E36" s="95"/>
      <c r="F36" s="95"/>
      <c r="G36" s="95"/>
      <c r="H36" s="95"/>
      <c r="I36" s="95"/>
    </row>
    <row r="37" spans="1:9" ht="18" x14ac:dyDescent="0.2">
      <c r="A37" s="78" t="s">
        <v>74</v>
      </c>
      <c r="B37" s="75" t="s">
        <v>96</v>
      </c>
      <c r="C37" s="75"/>
      <c r="D37" s="75"/>
      <c r="E37" s="75"/>
      <c r="F37" s="75"/>
      <c r="G37" s="75"/>
      <c r="H37" s="75"/>
      <c r="I37" s="75"/>
    </row>
    <row r="38" spans="1:9" ht="15" x14ac:dyDescent="0.2">
      <c r="A38" s="78" t="s">
        <v>31</v>
      </c>
      <c r="B38" s="75" t="s">
        <v>96</v>
      </c>
      <c r="C38" s="75"/>
      <c r="D38" s="75"/>
      <c r="E38" s="75"/>
      <c r="F38" s="75"/>
      <c r="G38" s="75"/>
      <c r="H38" s="75"/>
      <c r="I38" s="75"/>
    </row>
    <row r="39" spans="1:9" ht="15" x14ac:dyDescent="0.2">
      <c r="A39" s="78" t="s">
        <v>75</v>
      </c>
      <c r="B39" s="75" t="s">
        <v>96</v>
      </c>
      <c r="C39" s="75"/>
      <c r="D39" s="75"/>
      <c r="E39" s="75"/>
      <c r="F39" s="75"/>
      <c r="G39" s="75"/>
      <c r="H39" s="75"/>
      <c r="I39" s="75"/>
    </row>
    <row r="40" spans="1:9" ht="15" x14ac:dyDescent="0.2">
      <c r="A40" s="78" t="s">
        <v>76</v>
      </c>
      <c r="B40" s="75" t="s">
        <v>95</v>
      </c>
      <c r="C40" s="75"/>
      <c r="D40" s="75"/>
      <c r="E40" s="75"/>
      <c r="F40" s="75"/>
      <c r="G40" s="75"/>
      <c r="H40" s="75"/>
      <c r="I40" s="75"/>
    </row>
    <row r="41" spans="1:9" ht="29.25" customHeight="1" x14ac:dyDescent="0.2">
      <c r="A41" s="78" t="s">
        <v>77</v>
      </c>
      <c r="B41" s="122" t="s">
        <v>97</v>
      </c>
      <c r="C41" s="123"/>
      <c r="D41" s="123"/>
      <c r="E41" s="123"/>
      <c r="F41" s="123"/>
      <c r="G41" s="123"/>
      <c r="H41" s="123"/>
      <c r="I41" s="124"/>
    </row>
    <row r="42" spans="1:9" ht="15" x14ac:dyDescent="0.2">
      <c r="A42" s="74"/>
      <c r="B42" s="74"/>
      <c r="C42" s="74"/>
      <c r="D42" s="74"/>
      <c r="E42" s="74"/>
      <c r="F42" s="74"/>
      <c r="G42" s="74"/>
      <c r="H42" s="74"/>
      <c r="I42" s="74"/>
    </row>
    <row r="43" spans="1:9" ht="15" x14ac:dyDescent="0.2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</row>
  </sheetData>
  <mergeCells count="2">
    <mergeCell ref="A43:I43"/>
    <mergeCell ref="B41:I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C1" sqref="C1:J1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30" t="s">
        <v>102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7.84</v>
      </c>
      <c r="C3" s="18" t="s">
        <v>25</v>
      </c>
      <c r="D3" s="17"/>
      <c r="E3" s="7">
        <v>13.08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2" t="s">
        <v>21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 s="107">
        <v>3.72</v>
      </c>
      <c r="C8" s="107">
        <v>3.58</v>
      </c>
      <c r="D8" s="107">
        <v>3.86</v>
      </c>
      <c r="E8" s="108">
        <v>3.33</v>
      </c>
      <c r="F8" s="108">
        <v>3.44</v>
      </c>
      <c r="G8" s="108">
        <v>3.44</v>
      </c>
      <c r="H8" s="108">
        <v>3.47</v>
      </c>
      <c r="I8" s="108">
        <v>3.46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 s="107">
        <v>2.91</v>
      </c>
      <c r="C9" s="107">
        <v>2.58</v>
      </c>
      <c r="D9" s="107">
        <v>2.86</v>
      </c>
      <c r="E9" s="108">
        <v>2.85</v>
      </c>
      <c r="F9" s="108">
        <v>2.77</v>
      </c>
      <c r="G9" s="108">
        <v>2.84</v>
      </c>
      <c r="H9" s="108">
        <v>2.57</v>
      </c>
      <c r="I9" s="108">
        <v>2.66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 s="109">
        <v>4.24</v>
      </c>
      <c r="C10" s="109">
        <v>3.95</v>
      </c>
      <c r="D10" s="109">
        <v>3.85</v>
      </c>
      <c r="E10" s="110">
        <v>3.94</v>
      </c>
      <c r="F10" s="110">
        <v>3.9</v>
      </c>
      <c r="G10" s="110">
        <v>3.91</v>
      </c>
      <c r="H10" s="110">
        <v>3.79</v>
      </c>
      <c r="I10" s="110">
        <v>3.61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 s="109">
        <v>5.45</v>
      </c>
      <c r="C11" s="109">
        <v>5.16</v>
      </c>
      <c r="D11" s="109">
        <v>5.14</v>
      </c>
      <c r="E11" s="110">
        <v>5.23</v>
      </c>
      <c r="F11" s="110">
        <v>5.14</v>
      </c>
      <c r="G11" s="110">
        <v>5.21</v>
      </c>
      <c r="H11" s="110">
        <v>4.9800000000000004</v>
      </c>
      <c r="I11" s="110">
        <v>5.03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 s="110">
        <v>10.88</v>
      </c>
      <c r="C12" s="110">
        <v>10.94</v>
      </c>
      <c r="D12" s="110">
        <v>9.9499999999999993</v>
      </c>
      <c r="E12" s="110">
        <v>9.92</v>
      </c>
      <c r="F12" s="110">
        <v>9.85</v>
      </c>
      <c r="G12" s="110">
        <v>10.58</v>
      </c>
      <c r="H12" s="110">
        <v>9.92</v>
      </c>
      <c r="I12" s="110">
        <v>10.68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 s="110">
        <v>7.47</v>
      </c>
      <c r="C13" s="110">
        <v>7.83</v>
      </c>
      <c r="D13" s="110">
        <v>7.37</v>
      </c>
      <c r="E13" s="110">
        <v>7.2</v>
      </c>
      <c r="F13" s="110">
        <v>7.4</v>
      </c>
      <c r="G13" s="110">
        <v>7.17</v>
      </c>
      <c r="H13" s="110">
        <v>6.56</v>
      </c>
      <c r="I13" s="110">
        <v>6.83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 s="110">
        <v>2.36</v>
      </c>
      <c r="C14" s="110">
        <v>2.2599999999999998</v>
      </c>
      <c r="D14" s="110">
        <v>2.2799999999999998</v>
      </c>
      <c r="E14" s="110">
        <v>2.25</v>
      </c>
      <c r="F14" s="110">
        <v>2.12</v>
      </c>
      <c r="G14" s="110">
        <v>2.14</v>
      </c>
      <c r="H14" s="110">
        <v>2.14</v>
      </c>
      <c r="I14" s="110">
        <v>2.14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 s="110">
        <v>6.58</v>
      </c>
      <c r="C15" s="110">
        <v>6.44</v>
      </c>
      <c r="D15" s="110">
        <v>6.03</v>
      </c>
      <c r="E15" s="110">
        <v>5.71</v>
      </c>
      <c r="F15" s="110">
        <v>5.66</v>
      </c>
      <c r="G15" s="110">
        <v>5.91</v>
      </c>
      <c r="H15" s="110">
        <v>5.44</v>
      </c>
      <c r="I15" s="110">
        <v>5.7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 s="110">
        <v>5.57</v>
      </c>
      <c r="C16" s="110">
        <v>5.44</v>
      </c>
      <c r="D16" s="110">
        <v>5.39</v>
      </c>
      <c r="E16" s="110">
        <v>5.44</v>
      </c>
      <c r="F16" s="110">
        <v>5.18</v>
      </c>
      <c r="G16" s="110">
        <v>5.04</v>
      </c>
      <c r="H16" s="110">
        <v>5.25</v>
      </c>
      <c r="I16" s="110">
        <v>5.32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 s="110">
        <v>1.73</v>
      </c>
      <c r="C17" s="110">
        <v>1.86</v>
      </c>
      <c r="D17" s="110">
        <v>1.52</v>
      </c>
      <c r="E17" s="110">
        <v>1.51</v>
      </c>
      <c r="F17" s="110">
        <v>1.57</v>
      </c>
      <c r="G17" s="110">
        <v>1.59</v>
      </c>
      <c r="H17" s="110">
        <v>1.53</v>
      </c>
      <c r="I17" s="110">
        <v>1.59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0">
        <v>1.71</v>
      </c>
      <c r="C18" s="110">
        <v>1.72</v>
      </c>
      <c r="D18" s="110">
        <v>1.67</v>
      </c>
      <c r="E18" s="110">
        <v>1.69</v>
      </c>
      <c r="F18" s="110">
        <v>1.55</v>
      </c>
      <c r="G18" s="110">
        <v>1.82</v>
      </c>
      <c r="H18" s="110">
        <v>1.58</v>
      </c>
      <c r="I18" s="110">
        <v>1.66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0">
        <v>9.73</v>
      </c>
      <c r="C19" s="110">
        <v>10.220000000000001</v>
      </c>
      <c r="D19" s="110">
        <v>10.27</v>
      </c>
      <c r="E19" s="110">
        <v>9.02</v>
      </c>
      <c r="F19" s="110">
        <v>9.19</v>
      </c>
      <c r="G19" s="110">
        <v>9.43</v>
      </c>
      <c r="H19" s="110">
        <v>8.85</v>
      </c>
      <c r="I19" s="110">
        <v>9.31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0">
        <v>8.33</v>
      </c>
      <c r="C20" s="110">
        <v>8.5</v>
      </c>
      <c r="D20" s="110">
        <v>8.25</v>
      </c>
      <c r="E20" s="110">
        <v>7.51</v>
      </c>
      <c r="F20" s="110">
        <v>8.43</v>
      </c>
      <c r="G20" s="110">
        <v>7.84</v>
      </c>
      <c r="H20" s="110">
        <v>8.32</v>
      </c>
      <c r="I20" s="110">
        <v>7.65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0">
        <v>2.31</v>
      </c>
      <c r="C21" s="110">
        <v>2.02</v>
      </c>
      <c r="D21" s="110">
        <v>2.02</v>
      </c>
      <c r="E21" s="110">
        <v>1.95</v>
      </c>
      <c r="F21" s="110">
        <v>2.1</v>
      </c>
      <c r="G21" s="110">
        <v>2.0499999999999998</v>
      </c>
      <c r="H21" s="110">
        <v>1.86</v>
      </c>
      <c r="I21" s="110">
        <v>1.81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0">
        <v>3.4</v>
      </c>
      <c r="C22" s="110">
        <v>3.69</v>
      </c>
      <c r="D22" s="110">
        <v>3.55</v>
      </c>
      <c r="E22" s="110">
        <v>3.4</v>
      </c>
      <c r="F22" s="110">
        <v>3.43</v>
      </c>
      <c r="G22" s="110">
        <v>3.75</v>
      </c>
      <c r="H22" s="110">
        <v>3.43</v>
      </c>
      <c r="I22" s="110">
        <v>3.47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0">
        <v>11.09</v>
      </c>
      <c r="C23" s="110">
        <v>11.07</v>
      </c>
      <c r="D23" s="110">
        <v>10.51</v>
      </c>
      <c r="E23" s="110">
        <v>9.89</v>
      </c>
      <c r="F23" s="110">
        <v>10.86</v>
      </c>
      <c r="G23" s="110">
        <v>10.210000000000001</v>
      </c>
      <c r="H23" s="110">
        <v>9.92</v>
      </c>
      <c r="I23" s="110">
        <v>10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0">
        <v>9.61</v>
      </c>
      <c r="C24" s="110">
        <v>9.14</v>
      </c>
      <c r="D24" s="110">
        <v>9.09</v>
      </c>
      <c r="E24" s="110">
        <v>9</v>
      </c>
      <c r="F24" s="110">
        <v>8.73</v>
      </c>
      <c r="G24" s="110">
        <v>9.0500000000000007</v>
      </c>
      <c r="H24" s="110">
        <v>8.6199999999999992</v>
      </c>
      <c r="I24" s="110">
        <v>9.31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0">
        <v>2.84</v>
      </c>
      <c r="C25" s="110">
        <v>2.8</v>
      </c>
      <c r="D25" s="110">
        <v>2.74</v>
      </c>
      <c r="E25" s="110">
        <v>2.61</v>
      </c>
      <c r="F25" s="110">
        <v>2.59</v>
      </c>
      <c r="G25" s="110">
        <v>2.59</v>
      </c>
      <c r="H25" s="110">
        <v>2.5</v>
      </c>
      <c r="I25" s="110">
        <v>2.3199999999999998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0">
        <v>2.52</v>
      </c>
      <c r="C26" s="110">
        <v>2.27</v>
      </c>
      <c r="D26" s="110">
        <v>2.2999999999999998</v>
      </c>
      <c r="E26" s="110">
        <v>2.4700000000000002</v>
      </c>
      <c r="F26" s="110">
        <v>2.23</v>
      </c>
      <c r="G26" s="110">
        <v>2.48</v>
      </c>
      <c r="H26" s="110">
        <v>1.99</v>
      </c>
      <c r="I26" s="110">
        <v>2.2799999999999998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0">
        <v>4.3</v>
      </c>
      <c r="C27" s="110">
        <v>4.5599999999999996</v>
      </c>
      <c r="D27" s="110">
        <v>3.82</v>
      </c>
      <c r="E27" s="110">
        <v>4.22</v>
      </c>
      <c r="F27" s="110">
        <v>4.21</v>
      </c>
      <c r="G27" s="110">
        <v>4.12</v>
      </c>
      <c r="H27" s="110">
        <v>3.92</v>
      </c>
      <c r="I27" s="110">
        <v>3.93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 s="110">
        <v>3.51</v>
      </c>
      <c r="C28" s="110">
        <v>3.4</v>
      </c>
      <c r="D28" s="110">
        <v>3.44</v>
      </c>
      <c r="E28" s="110">
        <v>3.18</v>
      </c>
      <c r="F28" s="110">
        <v>3.36</v>
      </c>
      <c r="G28" s="110">
        <v>3.59</v>
      </c>
      <c r="H28" s="110">
        <v>3.33</v>
      </c>
      <c r="I28" s="110">
        <v>3.32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 s="110">
        <v>3.1</v>
      </c>
      <c r="C29" s="110">
        <v>3</v>
      </c>
      <c r="D29" s="110">
        <v>2.95</v>
      </c>
      <c r="E29" s="110">
        <v>2.75</v>
      </c>
      <c r="F29" s="110">
        <v>2.94</v>
      </c>
      <c r="G29" s="110">
        <v>2.7</v>
      </c>
      <c r="H29" s="110">
        <v>2.67</v>
      </c>
      <c r="I29" s="110">
        <v>2.52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 s="110">
        <v>1.9</v>
      </c>
      <c r="C30" s="110">
        <v>2.04</v>
      </c>
      <c r="D30" s="110">
        <v>1.96</v>
      </c>
      <c r="E30" s="110">
        <v>2.11</v>
      </c>
      <c r="F30" s="110">
        <v>2.14</v>
      </c>
      <c r="G30" s="110">
        <v>2.2200000000000002</v>
      </c>
      <c r="H30" s="110">
        <v>1.93</v>
      </c>
      <c r="I30" s="110">
        <v>2.04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x14ac:dyDescent="0.2">
      <c r="A31" s="30">
        <v>24</v>
      </c>
      <c r="B31" s="110">
        <v>2.1</v>
      </c>
      <c r="C31" s="110">
        <v>1.94</v>
      </c>
      <c r="D31" s="110">
        <v>2.0299999999999998</v>
      </c>
      <c r="E31" s="110">
        <v>2.08</v>
      </c>
      <c r="F31" s="110">
        <v>1.76</v>
      </c>
      <c r="G31" s="110">
        <v>1.89</v>
      </c>
      <c r="H31" s="110">
        <v>1.89</v>
      </c>
      <c r="I31" s="110">
        <v>1.85</v>
      </c>
      <c r="J31" s="59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30">
        <v>25</v>
      </c>
      <c r="B32" s="110">
        <v>7.56</v>
      </c>
      <c r="C32" s="110">
        <v>7.76</v>
      </c>
      <c r="D32" s="110">
        <v>8.1199999999999992</v>
      </c>
      <c r="E32" s="110">
        <v>7.42</v>
      </c>
      <c r="F32" s="110">
        <v>8.5299999999999994</v>
      </c>
      <c r="G32" s="110">
        <v>7.9</v>
      </c>
      <c r="H32" s="110">
        <v>7.56</v>
      </c>
      <c r="I32" s="110">
        <v>7.68</v>
      </c>
      <c r="J32" s="60"/>
      <c r="K32" s="24"/>
      <c r="L32" s="24"/>
      <c r="M32" s="24"/>
      <c r="N32" s="24"/>
      <c r="O32" s="24"/>
      <c r="P32" s="24"/>
      <c r="Q32" s="24"/>
      <c r="R32" s="24"/>
    </row>
    <row r="33" spans="1:18" x14ac:dyDescent="0.2">
      <c r="A33" s="30">
        <v>26</v>
      </c>
      <c r="B33" s="110">
        <v>6.31</v>
      </c>
      <c r="C33" s="110">
        <v>6.3</v>
      </c>
      <c r="D33" s="110">
        <v>5.78</v>
      </c>
      <c r="E33" s="110">
        <v>6.46</v>
      </c>
      <c r="F33" s="110">
        <v>5.88</v>
      </c>
      <c r="G33" s="110">
        <v>6.34</v>
      </c>
      <c r="H33" s="110">
        <v>5.87</v>
      </c>
      <c r="I33" s="110">
        <v>5.84</v>
      </c>
      <c r="J33" s="60"/>
      <c r="K33" s="24"/>
      <c r="L33" s="24"/>
      <c r="M33" s="24"/>
      <c r="N33" s="24"/>
      <c r="O33" s="24"/>
      <c r="P33" s="24"/>
      <c r="Q33" s="24"/>
      <c r="R33" s="24"/>
    </row>
    <row r="34" spans="1:18" x14ac:dyDescent="0.2">
      <c r="A34" s="30">
        <v>27</v>
      </c>
      <c r="B34" s="110">
        <v>9.2899999999999991</v>
      </c>
      <c r="C34" s="110">
        <v>9.16</v>
      </c>
      <c r="D34" s="110">
        <v>8.57</v>
      </c>
      <c r="E34" s="110">
        <v>9.16</v>
      </c>
      <c r="F34" s="110">
        <v>8.2799999999999994</v>
      </c>
      <c r="G34" s="110">
        <v>8.9499999999999993</v>
      </c>
      <c r="H34" s="110">
        <v>8.16</v>
      </c>
      <c r="I34" s="110">
        <v>7.75</v>
      </c>
      <c r="J34" s="60"/>
      <c r="K34" s="24"/>
      <c r="L34" s="24"/>
      <c r="M34" s="24"/>
      <c r="N34" s="24"/>
      <c r="O34" s="24"/>
      <c r="P34" s="24"/>
      <c r="Q34" s="24"/>
      <c r="R34" s="24"/>
    </row>
    <row r="35" spans="1:18" x14ac:dyDescent="0.2">
      <c r="A35" s="30">
        <v>28</v>
      </c>
      <c r="B35" s="110">
        <v>9.5500000000000007</v>
      </c>
      <c r="C35" s="110">
        <v>9.36</v>
      </c>
      <c r="D35" s="110">
        <v>9</v>
      </c>
      <c r="E35" s="110">
        <v>8.64</v>
      </c>
      <c r="F35" s="110">
        <v>8.43</v>
      </c>
      <c r="G35" s="110">
        <v>8.2899999999999991</v>
      </c>
      <c r="H35" s="110">
        <v>8.09</v>
      </c>
      <c r="I35" s="110">
        <v>7.78</v>
      </c>
      <c r="J35" s="60"/>
      <c r="K35" s="24"/>
      <c r="L35" s="24"/>
      <c r="M35" s="24"/>
      <c r="N35" s="24"/>
      <c r="O35" s="24"/>
      <c r="P35" s="24"/>
      <c r="Q35" s="24"/>
      <c r="R35" s="24"/>
    </row>
    <row r="36" spans="1:18" x14ac:dyDescent="0.2">
      <c r="A36" s="30">
        <v>29</v>
      </c>
      <c r="B36" s="110">
        <v>9.19</v>
      </c>
      <c r="C36" s="110">
        <v>8.4700000000000006</v>
      </c>
      <c r="D36" s="110">
        <v>8.76</v>
      </c>
      <c r="E36" s="110">
        <v>8.51</v>
      </c>
      <c r="F36" s="110">
        <v>8.33</v>
      </c>
      <c r="G36" s="110">
        <v>8.1199999999999992</v>
      </c>
      <c r="H36" s="110">
        <v>8.23</v>
      </c>
      <c r="I36" s="110">
        <v>7.91</v>
      </c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110">
        <v>6.61</v>
      </c>
      <c r="C37" s="110">
        <v>6.99</v>
      </c>
      <c r="D37" s="110">
        <v>6.14</v>
      </c>
      <c r="E37" s="110">
        <v>6.3</v>
      </c>
      <c r="F37" s="110">
        <v>6.24</v>
      </c>
      <c r="G37" s="110">
        <v>6.42</v>
      </c>
      <c r="H37" s="110">
        <v>6.46</v>
      </c>
      <c r="I37" s="110">
        <v>6.57</v>
      </c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25" t="s">
        <v>30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26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96.236559139784944</v>
      </c>
      <c r="D64" s="25">
        <f t="shared" ref="D64:D73" si="2">IF((B8&lt;&gt;0)*ISNUMBER(D8),100*(D8/B8),"")</f>
        <v>103.76344086021506</v>
      </c>
      <c r="E64" s="25">
        <f t="shared" ref="E64:E73" si="3">IF((B8&lt;&gt;0)*ISNUMBER(E8),100*(E8/B8),"")</f>
        <v>89.516129032258064</v>
      </c>
      <c r="F64" s="25">
        <f t="shared" ref="F64:F73" si="4">IF((B8&lt;&gt;0)*ISNUMBER(F8),100*(F8/B8),"")</f>
        <v>92.473118279569889</v>
      </c>
      <c r="G64" s="25">
        <f t="shared" ref="G64:G73" si="5">IF((B8&lt;&gt;0)*ISNUMBER(G8),100*(G8/B8),"")</f>
        <v>92.473118279569889</v>
      </c>
      <c r="H64" s="25">
        <f t="shared" ref="H64:H73" si="6">IF((B8&lt;&gt;0)*ISNUMBER(H8),100*(H8/B8),"")</f>
        <v>93.27956989247312</v>
      </c>
      <c r="I64" s="25">
        <f t="shared" ref="I64:I73" si="7">IF((B8&lt;&gt;0)*ISNUMBER(I8),100*(I8/B8),"")</f>
        <v>93.010752688172033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88.659793814432987</v>
      </c>
      <c r="D65" s="25">
        <f t="shared" si="2"/>
        <v>98.281786941580748</v>
      </c>
      <c r="E65" s="25">
        <f t="shared" si="3"/>
        <v>97.9381443298969</v>
      </c>
      <c r="F65" s="25">
        <f t="shared" si="4"/>
        <v>95.189003436426106</v>
      </c>
      <c r="G65" s="25">
        <f t="shared" si="5"/>
        <v>97.594501718213039</v>
      </c>
      <c r="H65" s="25">
        <f t="shared" si="6"/>
        <v>88.316151202749126</v>
      </c>
      <c r="I65" s="25">
        <f t="shared" si="7"/>
        <v>91.408934707903782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93.160377358490564</v>
      </c>
      <c r="D66" s="25">
        <f t="shared" si="2"/>
        <v>90.801886792452819</v>
      </c>
      <c r="E66" s="25">
        <f t="shared" si="3"/>
        <v>92.924528301886795</v>
      </c>
      <c r="F66" s="25">
        <f t="shared" si="4"/>
        <v>91.981132075471692</v>
      </c>
      <c r="G66" s="25">
        <f t="shared" si="5"/>
        <v>92.216981132075475</v>
      </c>
      <c r="H66" s="25">
        <f t="shared" si="6"/>
        <v>89.386792452830193</v>
      </c>
      <c r="I66" s="25">
        <f t="shared" si="7"/>
        <v>85.141509433962256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94.678899082568805</v>
      </c>
      <c r="D67" s="25">
        <f t="shared" si="2"/>
        <v>94.311926605504581</v>
      </c>
      <c r="E67" s="25">
        <f t="shared" si="3"/>
        <v>95.963302752293572</v>
      </c>
      <c r="F67" s="25">
        <f t="shared" si="4"/>
        <v>94.311926605504581</v>
      </c>
      <c r="G67" s="25">
        <f t="shared" si="5"/>
        <v>95.596330275229363</v>
      </c>
      <c r="H67" s="25">
        <f t="shared" si="6"/>
        <v>91.376146788990837</v>
      </c>
      <c r="I67" s="25">
        <f t="shared" si="7"/>
        <v>92.293577981651381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100.55147058823528</v>
      </c>
      <c r="D68" s="25">
        <f t="shared" si="2"/>
        <v>91.452205882352928</v>
      </c>
      <c r="E68" s="25">
        <f t="shared" si="3"/>
        <v>91.17647058823529</v>
      </c>
      <c r="F68" s="25">
        <f t="shared" si="4"/>
        <v>90.533088235294116</v>
      </c>
      <c r="G68" s="25">
        <f t="shared" si="5"/>
        <v>97.242647058823522</v>
      </c>
      <c r="H68" s="25">
        <f t="shared" si="6"/>
        <v>91.17647058823529</v>
      </c>
      <c r="I68" s="25">
        <f t="shared" si="7"/>
        <v>98.161764705882348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104.81927710843375</v>
      </c>
      <c r="D69" s="25">
        <f t="shared" si="2"/>
        <v>98.661311914323974</v>
      </c>
      <c r="E69" s="25">
        <f t="shared" si="3"/>
        <v>96.385542168674704</v>
      </c>
      <c r="F69" s="25">
        <f t="shared" si="4"/>
        <v>99.062918340026783</v>
      </c>
      <c r="G69" s="25">
        <f t="shared" si="5"/>
        <v>95.983935742971894</v>
      </c>
      <c r="H69" s="25">
        <f t="shared" si="6"/>
        <v>87.817938420348057</v>
      </c>
      <c r="I69" s="25">
        <f t="shared" si="7"/>
        <v>91.432396251673367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95.762711864406782</v>
      </c>
      <c r="D70" s="25">
        <f t="shared" si="2"/>
        <v>96.610169491525426</v>
      </c>
      <c r="E70" s="25">
        <f t="shared" si="3"/>
        <v>95.33898305084746</v>
      </c>
      <c r="F70" s="25">
        <f t="shared" si="4"/>
        <v>89.830508474576277</v>
      </c>
      <c r="G70" s="25">
        <f t="shared" si="5"/>
        <v>90.677966101694935</v>
      </c>
      <c r="H70" s="25">
        <f t="shared" si="6"/>
        <v>90.677966101694935</v>
      </c>
      <c r="I70" s="25">
        <f t="shared" si="7"/>
        <v>90.677966101694935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97.872340425531917</v>
      </c>
      <c r="D71" s="25">
        <f t="shared" si="2"/>
        <v>91.641337386018236</v>
      </c>
      <c r="E71" s="25">
        <f t="shared" si="3"/>
        <v>86.778115501519764</v>
      </c>
      <c r="F71" s="25">
        <f t="shared" si="4"/>
        <v>86.018237082066875</v>
      </c>
      <c r="G71" s="25">
        <f t="shared" si="5"/>
        <v>89.817629179331306</v>
      </c>
      <c r="H71" s="25">
        <f t="shared" si="6"/>
        <v>82.674772036474167</v>
      </c>
      <c r="I71" s="25">
        <f t="shared" si="7"/>
        <v>86.626139817629181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97.666068222621178</v>
      </c>
      <c r="D72" s="25">
        <f t="shared" si="2"/>
        <v>96.768402154398558</v>
      </c>
      <c r="E72" s="25">
        <f t="shared" si="3"/>
        <v>97.666068222621178</v>
      </c>
      <c r="F72" s="25">
        <f t="shared" si="4"/>
        <v>92.998204667863547</v>
      </c>
      <c r="G72" s="25">
        <f t="shared" si="5"/>
        <v>90.484739676840206</v>
      </c>
      <c r="H72" s="25">
        <f t="shared" si="6"/>
        <v>94.254937163375217</v>
      </c>
      <c r="I72" s="25">
        <f t="shared" si="7"/>
        <v>95.511669658886902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107.51445086705202</v>
      </c>
      <c r="D73" s="25">
        <f t="shared" si="2"/>
        <v>87.861271676300575</v>
      </c>
      <c r="E73" s="25">
        <f t="shared" si="3"/>
        <v>87.283236994219664</v>
      </c>
      <c r="F73" s="25">
        <f t="shared" si="4"/>
        <v>90.751445086705203</v>
      </c>
      <c r="G73" s="25">
        <f t="shared" si="5"/>
        <v>91.907514450867055</v>
      </c>
      <c r="H73" s="25">
        <f t="shared" si="6"/>
        <v>88.439306358381515</v>
      </c>
      <c r="I73" s="25">
        <f t="shared" si="7"/>
        <v>91.907514450867055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100.58479532163742</v>
      </c>
      <c r="D74" s="25">
        <f t="shared" ref="D74:D103" si="11">IF((B18&lt;&gt;0)*ISNUMBER(D18),100*(D18/B18),"")</f>
        <v>97.660818713450297</v>
      </c>
      <c r="E74" s="25">
        <f t="shared" ref="E74:E103" si="12">IF((B18&lt;&gt;0)*ISNUMBER(E18),100*(E18/B18),"")</f>
        <v>98.830409356725141</v>
      </c>
      <c r="F74" s="25">
        <f t="shared" ref="F74:F103" si="13">IF((B18&lt;&gt;0)*ISNUMBER(F18),100*(F18/B18),"")</f>
        <v>90.643274853801174</v>
      </c>
      <c r="G74" s="25">
        <f t="shared" ref="G74:G103" si="14">IF((B18&lt;&gt;0)*ISNUMBER(G18),100*(G18/B18),"")</f>
        <v>106.43274853801171</v>
      </c>
      <c r="H74" s="25">
        <f t="shared" ref="H74:H103" si="15">IF((B18&lt;&gt;0)*ISNUMBER(H18),100*(H18/B18),"")</f>
        <v>92.397660818713462</v>
      </c>
      <c r="I74" s="25">
        <f t="shared" ref="I74:I103" si="16">IF((B18&lt;&gt;0)*ISNUMBER(I18),100*(I18/B18),"")</f>
        <v>97.076023391812853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105.03597122302158</v>
      </c>
      <c r="D75" s="25">
        <f t="shared" si="11"/>
        <v>105.54984583761562</v>
      </c>
      <c r="E75" s="25">
        <f t="shared" si="12"/>
        <v>92.702980472764636</v>
      </c>
      <c r="F75" s="25">
        <f t="shared" si="13"/>
        <v>94.450154162384365</v>
      </c>
      <c r="G75" s="25">
        <f t="shared" si="14"/>
        <v>96.916752312435761</v>
      </c>
      <c r="H75" s="25">
        <f t="shared" si="15"/>
        <v>90.955806783144908</v>
      </c>
      <c r="I75" s="25">
        <f t="shared" si="16"/>
        <v>95.683453237410077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102.04081632653062</v>
      </c>
      <c r="D76" s="25">
        <f t="shared" si="11"/>
        <v>99.039615846338535</v>
      </c>
      <c r="E76" s="25">
        <f t="shared" si="12"/>
        <v>90.156062424969988</v>
      </c>
      <c r="F76" s="25">
        <f t="shared" si="13"/>
        <v>101.20048019207684</v>
      </c>
      <c r="G76" s="25">
        <f t="shared" si="14"/>
        <v>94.117647058823522</v>
      </c>
      <c r="H76" s="25">
        <f t="shared" si="15"/>
        <v>99.879951980792313</v>
      </c>
      <c r="I76" s="25">
        <f t="shared" si="16"/>
        <v>91.83673469387756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87.44588744588745</v>
      </c>
      <c r="D77" s="25">
        <f t="shared" si="11"/>
        <v>87.44588744588745</v>
      </c>
      <c r="E77" s="25">
        <f t="shared" si="12"/>
        <v>84.415584415584405</v>
      </c>
      <c r="F77" s="25">
        <f t="shared" si="13"/>
        <v>90.909090909090907</v>
      </c>
      <c r="G77" s="25">
        <f t="shared" si="14"/>
        <v>88.744588744588739</v>
      </c>
      <c r="H77" s="25">
        <f t="shared" si="15"/>
        <v>80.519480519480524</v>
      </c>
      <c r="I77" s="25">
        <f t="shared" si="16"/>
        <v>78.354978354978357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108.52941176470587</v>
      </c>
      <c r="D78" s="25">
        <f t="shared" si="11"/>
        <v>104.41176470588236</v>
      </c>
      <c r="E78" s="25">
        <f t="shared" si="12"/>
        <v>100</v>
      </c>
      <c r="F78" s="25">
        <f t="shared" si="13"/>
        <v>100.88235294117646</v>
      </c>
      <c r="G78" s="25">
        <f t="shared" si="14"/>
        <v>110.29411764705883</v>
      </c>
      <c r="H78" s="25">
        <f t="shared" si="15"/>
        <v>100.88235294117646</v>
      </c>
      <c r="I78" s="25">
        <f t="shared" si="16"/>
        <v>102.05882352941178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99.819657348963034</v>
      </c>
      <c r="D79" s="25">
        <f t="shared" si="11"/>
        <v>94.770063119927855</v>
      </c>
      <c r="E79" s="25">
        <f t="shared" si="12"/>
        <v>89.179440937781791</v>
      </c>
      <c r="F79" s="25">
        <f t="shared" si="13"/>
        <v>97.926059513074833</v>
      </c>
      <c r="G79" s="25">
        <f t="shared" si="14"/>
        <v>92.06492335437332</v>
      </c>
      <c r="H79" s="25">
        <f t="shared" si="15"/>
        <v>89.449954914337241</v>
      </c>
      <c r="I79" s="25">
        <f t="shared" si="16"/>
        <v>90.171325518485119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95.10926118626432</v>
      </c>
      <c r="D80" s="25">
        <f t="shared" si="11"/>
        <v>94.588969823100939</v>
      </c>
      <c r="E80" s="25">
        <f t="shared" si="12"/>
        <v>93.652445369406877</v>
      </c>
      <c r="F80" s="25">
        <f t="shared" si="13"/>
        <v>90.842872008324676</v>
      </c>
      <c r="G80" s="25">
        <f t="shared" si="14"/>
        <v>94.172736732570257</v>
      </c>
      <c r="H80" s="25">
        <f t="shared" si="15"/>
        <v>89.69823100936523</v>
      </c>
      <c r="I80" s="25">
        <f t="shared" si="16"/>
        <v>96.878251821019774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98.591549295774655</v>
      </c>
      <c r="D81" s="25">
        <f t="shared" si="11"/>
        <v>96.478873239436638</v>
      </c>
      <c r="E81" s="25">
        <f t="shared" si="12"/>
        <v>91.901408450704224</v>
      </c>
      <c r="F81" s="25">
        <f t="shared" si="13"/>
        <v>91.197183098591552</v>
      </c>
      <c r="G81" s="25">
        <f t="shared" si="14"/>
        <v>91.197183098591552</v>
      </c>
      <c r="H81" s="25">
        <f t="shared" si="15"/>
        <v>88.028169014084511</v>
      </c>
      <c r="I81" s="25">
        <f t="shared" si="16"/>
        <v>81.690140845070431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90.079365079365076</v>
      </c>
      <c r="D82" s="25">
        <f t="shared" si="11"/>
        <v>91.269841269841265</v>
      </c>
      <c r="E82" s="25">
        <f t="shared" si="12"/>
        <v>98.015873015873026</v>
      </c>
      <c r="F82" s="25">
        <f t="shared" si="13"/>
        <v>88.492063492063494</v>
      </c>
      <c r="G82" s="25">
        <f t="shared" si="14"/>
        <v>98.412698412698404</v>
      </c>
      <c r="H82" s="25">
        <f t="shared" si="15"/>
        <v>78.968253968253961</v>
      </c>
      <c r="I82" s="25">
        <f t="shared" si="16"/>
        <v>90.476190476190467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106.04651162790697</v>
      </c>
      <c r="D83" s="25">
        <f t="shared" si="11"/>
        <v>88.837209302325576</v>
      </c>
      <c r="E83" s="25">
        <f t="shared" si="12"/>
        <v>98.139534883720927</v>
      </c>
      <c r="F83" s="25">
        <f t="shared" si="13"/>
        <v>97.906976744186053</v>
      </c>
      <c r="G83" s="25">
        <f t="shared" si="14"/>
        <v>95.813953488372093</v>
      </c>
      <c r="H83" s="25">
        <f t="shared" si="15"/>
        <v>91.162790697674424</v>
      </c>
      <c r="I83" s="25">
        <f t="shared" si="16"/>
        <v>91.395348837209312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96.866096866096868</v>
      </c>
      <c r="D84" s="25">
        <f t="shared" si="11"/>
        <v>98.005698005698008</v>
      </c>
      <c r="E84" s="25">
        <f t="shared" si="12"/>
        <v>90.598290598290603</v>
      </c>
      <c r="F84" s="25">
        <f t="shared" si="13"/>
        <v>95.726495726495727</v>
      </c>
      <c r="G84" s="25">
        <f t="shared" si="14"/>
        <v>102.27920227920228</v>
      </c>
      <c r="H84" s="25">
        <f t="shared" si="15"/>
        <v>94.871794871794876</v>
      </c>
      <c r="I84" s="25">
        <f t="shared" si="16"/>
        <v>94.586894586894587</v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96.774193548387089</v>
      </c>
      <c r="D85" s="25">
        <f t="shared" si="11"/>
        <v>95.161290322580655</v>
      </c>
      <c r="E85" s="25">
        <f t="shared" si="12"/>
        <v>88.709677419354833</v>
      </c>
      <c r="F85" s="25">
        <f t="shared" si="13"/>
        <v>94.838709677419359</v>
      </c>
      <c r="G85" s="25">
        <f t="shared" si="14"/>
        <v>87.096774193548384</v>
      </c>
      <c r="H85" s="25">
        <f t="shared" si="15"/>
        <v>86.129032258064512</v>
      </c>
      <c r="I85" s="25">
        <f t="shared" si="16"/>
        <v>81.290322580645153</v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107.36842105263158</v>
      </c>
      <c r="D86" s="25">
        <f t="shared" si="11"/>
        <v>103.15789473684211</v>
      </c>
      <c r="E86" s="25">
        <f t="shared" si="12"/>
        <v>111.05263157894736</v>
      </c>
      <c r="F86" s="25">
        <f t="shared" si="13"/>
        <v>112.63157894736844</v>
      </c>
      <c r="G86" s="25">
        <f t="shared" si="14"/>
        <v>116.8421052631579</v>
      </c>
      <c r="H86" s="25">
        <f t="shared" si="15"/>
        <v>101.57894736842105</v>
      </c>
      <c r="I86" s="25">
        <f t="shared" si="16"/>
        <v>107.36842105263158</v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>
        <f t="shared" si="10"/>
        <v>92.38095238095238</v>
      </c>
      <c r="D87" s="25">
        <f t="shared" si="11"/>
        <v>96.666666666666657</v>
      </c>
      <c r="E87" s="25">
        <f t="shared" si="12"/>
        <v>99.047619047619051</v>
      </c>
      <c r="F87" s="25">
        <f t="shared" si="13"/>
        <v>83.80952380952381</v>
      </c>
      <c r="G87" s="25">
        <f t="shared" si="14"/>
        <v>89.999999999999986</v>
      </c>
      <c r="H87" s="25">
        <f t="shared" si="15"/>
        <v>89.999999999999986</v>
      </c>
      <c r="I87" s="25">
        <f t="shared" si="16"/>
        <v>88.095238095238088</v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>
        <f t="shared" si="10"/>
        <v>102.64550264550265</v>
      </c>
      <c r="D88" s="25">
        <f t="shared" si="11"/>
        <v>107.40740740740739</v>
      </c>
      <c r="E88" s="25">
        <f t="shared" si="12"/>
        <v>98.148148148148152</v>
      </c>
      <c r="F88" s="25">
        <f t="shared" si="13"/>
        <v>112.83068783068784</v>
      </c>
      <c r="G88" s="25">
        <f t="shared" si="14"/>
        <v>104.49735449735451</v>
      </c>
      <c r="H88" s="25">
        <f t="shared" si="15"/>
        <v>100</v>
      </c>
      <c r="I88" s="25">
        <f t="shared" si="16"/>
        <v>101.58730158730158</v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>
        <f t="shared" si="10"/>
        <v>99.841521394611732</v>
      </c>
      <c r="D89" s="25">
        <f t="shared" si="11"/>
        <v>91.600633914421564</v>
      </c>
      <c r="E89" s="25">
        <f t="shared" si="12"/>
        <v>102.37717908082409</v>
      </c>
      <c r="F89" s="25">
        <f t="shared" si="13"/>
        <v>93.185419968304288</v>
      </c>
      <c r="G89" s="25">
        <f t="shared" si="14"/>
        <v>100.47543581616483</v>
      </c>
      <c r="H89" s="25">
        <f t="shared" si="15"/>
        <v>93.02694136291602</v>
      </c>
      <c r="I89" s="25">
        <f t="shared" si="16"/>
        <v>92.551505546751187</v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>
        <f t="shared" si="10"/>
        <v>98.600645855758899</v>
      </c>
      <c r="D90" s="25">
        <f t="shared" si="11"/>
        <v>92.249730893433807</v>
      </c>
      <c r="E90" s="25">
        <f t="shared" si="12"/>
        <v>98.600645855758899</v>
      </c>
      <c r="F90" s="25">
        <f t="shared" si="13"/>
        <v>89.128094725511303</v>
      </c>
      <c r="G90" s="25">
        <f t="shared" si="14"/>
        <v>96.340150699677068</v>
      </c>
      <c r="H90" s="25">
        <f t="shared" si="15"/>
        <v>87.836383207750274</v>
      </c>
      <c r="I90" s="25">
        <f t="shared" si="16"/>
        <v>83.423035522066741</v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>
        <f t="shared" si="10"/>
        <v>98.010471204188462</v>
      </c>
      <c r="D91" s="25">
        <f t="shared" si="11"/>
        <v>94.240837696335063</v>
      </c>
      <c r="E91" s="25">
        <f t="shared" si="12"/>
        <v>90.471204188481678</v>
      </c>
      <c r="F91" s="25">
        <f t="shared" si="13"/>
        <v>88.272251308900522</v>
      </c>
      <c r="G91" s="25">
        <f t="shared" si="14"/>
        <v>86.806282722513075</v>
      </c>
      <c r="H91" s="25">
        <f t="shared" si="15"/>
        <v>84.712041884816742</v>
      </c>
      <c r="I91" s="25">
        <f t="shared" si="16"/>
        <v>81.465968586387433</v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>
        <f t="shared" si="10"/>
        <v>92.165397170837878</v>
      </c>
      <c r="D92" s="25">
        <f t="shared" si="11"/>
        <v>95.321001088139283</v>
      </c>
      <c r="E92" s="25">
        <f t="shared" si="12"/>
        <v>92.600652883569097</v>
      </c>
      <c r="F92" s="25">
        <f t="shared" si="13"/>
        <v>90.642002176278567</v>
      </c>
      <c r="G92" s="25">
        <f t="shared" si="14"/>
        <v>88.3569096844396</v>
      </c>
      <c r="H92" s="25">
        <f t="shared" si="15"/>
        <v>89.553862894450504</v>
      </c>
      <c r="I92" s="25">
        <f t="shared" si="16"/>
        <v>86.071817192600662</v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>
        <f t="shared" si="9"/>
        <v>100</v>
      </c>
      <c r="C93" s="25">
        <f t="shared" si="10"/>
        <v>105.74886535552193</v>
      </c>
      <c r="D93" s="25">
        <f t="shared" si="11"/>
        <v>92.889561270801806</v>
      </c>
      <c r="E93" s="25">
        <f t="shared" si="12"/>
        <v>95.310136157337354</v>
      </c>
      <c r="F93" s="25">
        <f t="shared" si="13"/>
        <v>94.402420574886534</v>
      </c>
      <c r="G93" s="25">
        <f t="shared" si="14"/>
        <v>97.125567322239021</v>
      </c>
      <c r="H93" s="25">
        <f t="shared" si="15"/>
        <v>97.730711043872915</v>
      </c>
      <c r="I93" s="25">
        <f t="shared" si="16"/>
        <v>99.394856278366106</v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29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98.686908085536842</v>
      </c>
      <c r="D114" s="26">
        <f t="shared" si="27"/>
        <v>95.896911700360178</v>
      </c>
      <c r="E114" s="26">
        <f t="shared" si="27"/>
        <v>94.496014840943872</v>
      </c>
      <c r="F114" s="26">
        <f t="shared" si="27"/>
        <v>94.102242498121754</v>
      </c>
      <c r="G114" s="26">
        <f t="shared" si="27"/>
        <v>95.73274984938125</v>
      </c>
      <c r="H114" s="26">
        <f t="shared" si="27"/>
        <v>90.82608061815543</v>
      </c>
      <c r="I114" s="26">
        <f>IF(I115&gt;0,AVERAGE(I64:I113),"")</f>
        <v>91.587628584422404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30</v>
      </c>
      <c r="C115" s="26">
        <f t="shared" ref="C115:J115" si="28">COUNT(C64:C113)</f>
        <v>30</v>
      </c>
      <c r="D115" s="26">
        <f t="shared" si="28"/>
        <v>30</v>
      </c>
      <c r="E115" s="26">
        <f t="shared" si="28"/>
        <v>30</v>
      </c>
      <c r="F115" s="26">
        <f t="shared" si="28"/>
        <v>30</v>
      </c>
      <c r="G115" s="26">
        <f t="shared" si="28"/>
        <v>30</v>
      </c>
      <c r="H115" s="26">
        <f t="shared" si="28"/>
        <v>30</v>
      </c>
      <c r="I115" s="26">
        <f t="shared" si="28"/>
        <v>30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5.6785685657226317</v>
      </c>
      <c r="D116" s="26">
        <f t="shared" si="29"/>
        <v>5.1418455535578005</v>
      </c>
      <c r="E116" s="26">
        <f t="shared" si="29"/>
        <v>5.4728031677170552</v>
      </c>
      <c r="F116" s="26">
        <f t="shared" si="29"/>
        <v>6.4724577608779175</v>
      </c>
      <c r="G116" s="26">
        <f t="shared" si="29"/>
        <v>6.9136356046942087</v>
      </c>
      <c r="H116" s="26">
        <f t="shared" si="29"/>
        <v>5.5419015603819215</v>
      </c>
      <c r="I116" s="26">
        <f>IF(I115&gt;0,STDEV(I64:I113),"")</f>
        <v>6.7642632684921526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1.0367600325953477</v>
      </c>
      <c r="D117" s="26">
        <f t="shared" si="30"/>
        <v>0.93876826563041504</v>
      </c>
      <c r="E117" s="26">
        <f t="shared" si="30"/>
        <v>0.99919258258145338</v>
      </c>
      <c r="F117" s="26">
        <f t="shared" si="30"/>
        <v>1.1817037060440714</v>
      </c>
      <c r="G117" s="26">
        <f t="shared" si="30"/>
        <v>1.2622513916872959</v>
      </c>
      <c r="H117" s="26">
        <f t="shared" si="30"/>
        <v>1.0118081653647522</v>
      </c>
      <c r="I117" s="26">
        <f>IF(I115&gt;0,I116/SQRT(I115),"")</f>
        <v>1.2349798590189254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1.6991270265334986</v>
      </c>
      <c r="C118" s="26">
        <f t="shared" si="31"/>
        <v>1.6991270265334986</v>
      </c>
      <c r="D118" s="26">
        <f t="shared" si="31"/>
        <v>1.6991270265334986</v>
      </c>
      <c r="E118" s="26">
        <f t="shared" si="31"/>
        <v>1.6991270265334986</v>
      </c>
      <c r="F118" s="26">
        <f t="shared" si="31"/>
        <v>1.6991270265334986</v>
      </c>
      <c r="G118" s="26">
        <f t="shared" si="31"/>
        <v>1.6991270265334986</v>
      </c>
      <c r="H118" s="26">
        <f t="shared" si="31"/>
        <v>1.6991270265334986</v>
      </c>
      <c r="I118" s="26">
        <f t="shared" si="31"/>
        <v>1.6991270265334986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1.7615869914125062</v>
      </c>
      <c r="D119" s="26">
        <f t="shared" si="32"/>
        <v>1.5950865317846166</v>
      </c>
      <c r="E119" s="26">
        <f t="shared" si="32"/>
        <v>1.6977551217759521</v>
      </c>
      <c r="F119" s="26">
        <f t="shared" si="32"/>
        <v>2.0078647042942785</v>
      </c>
      <c r="G119" s="26">
        <f t="shared" si="32"/>
        <v>2.1447254538954055</v>
      </c>
      <c r="H119" s="26">
        <f t="shared" si="32"/>
        <v>1.7191905994385257</v>
      </c>
      <c r="I119" s="26">
        <f>IF(I115&gt;2,I118*I117,"")</f>
        <v>2.0983876556835859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87.44588744588745</v>
      </c>
      <c r="D120" s="26">
        <f t="shared" si="33"/>
        <v>87.44588744588745</v>
      </c>
      <c r="E120" s="26">
        <f t="shared" si="33"/>
        <v>84.415584415584405</v>
      </c>
      <c r="F120" s="26">
        <f t="shared" si="33"/>
        <v>83.80952380952381</v>
      </c>
      <c r="G120" s="26">
        <f t="shared" si="33"/>
        <v>86.806282722513075</v>
      </c>
      <c r="H120" s="26">
        <f t="shared" si="33"/>
        <v>78.968253968253961</v>
      </c>
      <c r="I120" s="26">
        <f t="shared" si="33"/>
        <v>78.354978354978357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108.52941176470587</v>
      </c>
      <c r="D121" s="26">
        <f t="shared" si="34"/>
        <v>107.40740740740739</v>
      </c>
      <c r="E121" s="26">
        <f t="shared" si="34"/>
        <v>111.05263157894736</v>
      </c>
      <c r="F121" s="26">
        <f t="shared" si="34"/>
        <v>112.83068783068784</v>
      </c>
      <c r="G121" s="26">
        <f t="shared" si="34"/>
        <v>116.8421052631579</v>
      </c>
      <c r="H121" s="26">
        <f t="shared" si="34"/>
        <v>101.57894736842105</v>
      </c>
      <c r="I121" s="26">
        <f t="shared" si="34"/>
        <v>107.36842105263158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92.16</v>
      </c>
      <c r="C122" s="38">
        <f>100-B3</f>
        <v>92.16</v>
      </c>
      <c r="D122" s="38">
        <f>100-B3</f>
        <v>92.16</v>
      </c>
      <c r="E122" s="38">
        <f>100-B3</f>
        <v>92.16</v>
      </c>
      <c r="F122" s="38">
        <f>100-B3</f>
        <v>92.16</v>
      </c>
      <c r="G122" s="38">
        <f>100-B3</f>
        <v>92.16</v>
      </c>
      <c r="H122" s="38">
        <f>100-B3</f>
        <v>92.16</v>
      </c>
      <c r="I122" s="38">
        <f>100-B3</f>
        <v>92.16</v>
      </c>
      <c r="J122" s="38">
        <f>100-B3</f>
        <v>92.16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107.84</v>
      </c>
      <c r="C123" s="24">
        <f>100+B3</f>
        <v>107.84</v>
      </c>
      <c r="D123" s="24">
        <f>100+B3</f>
        <v>107.84</v>
      </c>
      <c r="E123" s="24">
        <f>100+B3</f>
        <v>107.84</v>
      </c>
      <c r="F123" s="24">
        <f>100+B3</f>
        <v>107.84</v>
      </c>
      <c r="G123" s="24">
        <f>100+B3</f>
        <v>107.84</v>
      </c>
      <c r="H123" s="24">
        <f>100+B3</f>
        <v>107.84</v>
      </c>
      <c r="I123" s="24">
        <f>100+B3</f>
        <v>107.84</v>
      </c>
      <c r="J123" s="24">
        <f>100+B3</f>
        <v>107.84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86.92</v>
      </c>
      <c r="C124" s="24">
        <f>100-E3</f>
        <v>86.92</v>
      </c>
      <c r="D124" s="24">
        <f>100-E3</f>
        <v>86.92</v>
      </c>
      <c r="E124" s="24">
        <f>100-E3</f>
        <v>86.92</v>
      </c>
      <c r="F124" s="24">
        <f>100-E3</f>
        <v>86.92</v>
      </c>
      <c r="G124" s="24">
        <f>100-E3</f>
        <v>86.92</v>
      </c>
      <c r="H124" s="24">
        <f>100-E3</f>
        <v>86.92</v>
      </c>
      <c r="I124" s="24">
        <f>100-E3</f>
        <v>86.92</v>
      </c>
      <c r="J124" s="39">
        <f>100-E3</f>
        <v>86.92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113.08</v>
      </c>
      <c r="C125" s="41">
        <f>100+E3</f>
        <v>113.08</v>
      </c>
      <c r="D125" s="41">
        <f>100+E3</f>
        <v>113.08</v>
      </c>
      <c r="E125" s="41">
        <f>100+E3</f>
        <v>113.08</v>
      </c>
      <c r="F125" s="41">
        <f>100+E3</f>
        <v>113.08</v>
      </c>
      <c r="G125" s="41">
        <f>100+E3</f>
        <v>113.08</v>
      </c>
      <c r="H125" s="41">
        <f>100+E3</f>
        <v>113.08</v>
      </c>
      <c r="I125" s="41">
        <f>100+E3</f>
        <v>113.08</v>
      </c>
      <c r="J125" s="37">
        <f>100+E3</f>
        <v>113.08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H16" sqref="H16"/>
    </sheetView>
  </sheetViews>
  <sheetFormatPr baseColWidth="10" defaultRowHeight="12.75" x14ac:dyDescent="0.2"/>
  <cols>
    <col min="1" max="16384" width="11.42578125" style="63"/>
  </cols>
  <sheetData>
    <row r="2" spans="2:13" ht="13.5" thickBot="1" x14ac:dyDescent="0.25"/>
    <row r="3" spans="2:13" ht="34.5" x14ac:dyDescent="0.45">
      <c r="B3" s="96" t="s">
        <v>79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60.75" customHeight="1" x14ac:dyDescent="0.2">
      <c r="B4" s="138" t="s">
        <v>101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2:13" x14ac:dyDescent="0.2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103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104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ht="13.5" thickBot="1" x14ac:dyDescent="0.2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ht="45" thickBot="1" x14ac:dyDescent="0.6">
      <c r="B14" s="105"/>
    </row>
    <row r="15" spans="2:13" ht="44.25" x14ac:dyDescent="0.55000000000000004">
      <c r="B15" s="106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2:13" x14ac:dyDescent="0.2">
      <c r="B16" s="99" t="s">
        <v>105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2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x14ac:dyDescent="0.2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x14ac:dyDescent="0.2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13.5" thickBot="1" x14ac:dyDescent="0.25">
      <c r="B23" s="102" t="s">
        <v>98</v>
      </c>
      <c r="C23" s="103"/>
      <c r="D23" s="103" t="s">
        <v>99</v>
      </c>
      <c r="E23" s="103"/>
      <c r="F23" s="103"/>
      <c r="G23" s="103" t="s">
        <v>100</v>
      </c>
      <c r="H23" s="103"/>
      <c r="I23" s="103"/>
      <c r="J23" s="103"/>
      <c r="K23" s="103"/>
      <c r="L23" s="103"/>
      <c r="M23" s="104"/>
    </row>
  </sheetData>
  <mergeCells count="1">
    <mergeCell ref="B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2019-06-26T10:57:25Z</dcterms:modified>
</cp:coreProperties>
</file>