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5D30C2E-ED57-46F8-BA60-AF1BF59668B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I120" i="1"/>
  <c r="J117" i="1"/>
  <c r="F121" i="1" l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B119" i="1" l="1"/>
  <c r="H119" i="1"/>
  <c r="C119" i="1"/>
  <c r="D119" i="1"/>
</calcChain>
</file>

<file path=xl/sharedStrings.xml><?xml version="1.0" encoding="utf-8"?>
<sst xmlns="http://schemas.openxmlformats.org/spreadsheetml/2006/main" count="141" uniqueCount="120">
  <si>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</si>
  <si>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</si>
  <si>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</si>
  <si>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</si>
  <si>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</si>
  <si>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</si>
  <si>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</si>
  <si>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</si>
  <si>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</si>
  <si>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</si>
  <si>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</si>
  <si>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</si>
  <si>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</si>
  <si>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</si>
  <si>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</si>
  <si>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</si>
  <si>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</si>
  <si>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</si>
  <si>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</si>
  <si>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</si>
  <si>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</si>
  <si>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</si>
  <si>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</si>
  <si>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</si>
  <si>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</si>
  <si>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</si>
  <si>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</si>
  <si>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</si>
  <si>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</si>
  <si>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</si>
  <si>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</si>
  <si>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</si>
  <si>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</si>
  <si>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</si>
  <si>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</si>
  <si>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</si>
  <si>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</si>
  <si>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</si>
  <si>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</si>
  <si>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</si>
  <si>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</si>
  <si>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</si>
  <si>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</si>
  <si>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</si>
  <si>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</si>
  <si>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</si>
  <si>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</si>
  <si>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</si>
  <si>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</si>
  <si>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</si>
  <si>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</si>
  <si>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</si>
  <si>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</si>
  <si>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</si>
  <si>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</si>
  <si>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</si>
  <si>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</si>
  <si>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</si>
  <si>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</si>
  <si>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</si>
  <si>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</si>
  <si>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</si>
  <si>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</si>
  <si>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</si>
  <si>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</si>
  <si>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</si>
  <si>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</si>
  <si>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</si>
  <si>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</si>
  <si>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</si>
  <si>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</si>
  <si>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</si>
  <si>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</si>
  <si>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</si>
  <si>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</si>
  <si>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</si>
  <si>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</si>
  <si>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</si>
  <si>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</si>
  <si>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</si>
  <si>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</si>
  <si>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</si>
  <si>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</si>
  <si>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</si>
  <si>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</si>
  <si>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</si>
  <si>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</si>
  <si>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</si>
  <si>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</si>
  <si>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</si>
  <si>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</si>
  <si>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</si>
  <si>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</si>
  <si>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</si>
  <si>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</si>
  <si>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</si>
  <si>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</si>
  <si>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</si>
  <si>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</si>
  <si>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r>
      <t>Basofile granulocytter *10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/L</t>
    </r>
  </si>
  <si>
    <t xml:space="preserve"> Basofile granulocytter *10^9/L</t>
  </si>
  <si>
    <t xml:space="preserve">Basofile granulocytter i kjøleskap </t>
  </si>
  <si>
    <t xml:space="preserve">Alle prøvene er tatt samtidig og oppbevart i kjøleskap fram til analysering. Det er 1 prøve per person per oppbevaringstid. </t>
  </si>
  <si>
    <t>Prøvene er tatt av friske personer.</t>
  </si>
  <si>
    <t>Nivåene på basofile granulocytter er svært lave hos friske personer. Små endringer i antall gir derfor stort utslag i resultatene i "Data"-fanen.</t>
  </si>
  <si>
    <t xml:space="preserve">Det er viktig å ta i betraktning at rapportering av differensialtelling på pasientprøver består av mer enn utgivelse av tallverdi. Det vil alltid være en visuell vurdering av </t>
  </si>
  <si>
    <t xml:space="preserve">scattergram på samtlige prøver med flagging eller celletall over/under medisinsk vurderte grenser. Regelverket i mellomvareløsningen (Extended EPU) er et </t>
  </si>
  <si>
    <t xml:space="preserve">viktig verktøy til å vurdere prøven. Dette forsøket er basert på prøver fra friske personer. Erfaringsmessig vil prøver fra en del pasienter (for eksempel pasienter med </t>
  </si>
  <si>
    <t>Endringene i basofile granulocytter er så små at de ikke har noen klinisk betydning selv om de går utenfor grensene for tillatt totalfeil og tillatt bias.</t>
  </si>
  <si>
    <t xml:space="preserve">infeksjoner, på cellegiftbehandling etc) ha noe mindre stabile leukocytter. </t>
  </si>
  <si>
    <t>Cellpack DCL, Lysercell WDF, Fluorocell WDF, Lysercell WNR, Fluorocell WNR fra Sysmex</t>
  </si>
  <si>
    <t>Holdbarheten på basofile granulocytter settes derfor til 60 timer, basert på holdbarhetsdata på leukocytter og nøytrofile granulocytter.</t>
  </si>
  <si>
    <t>Det anses som hensiktsmessig å ha en tidsbegrensing i regelverket for autovalidering hvor det dermed blir mulighet for visuell scattergramvurdering av prøven.</t>
  </si>
  <si>
    <t xml:space="preserve">Selv om basofile granulocytter vil være holdbare til 60 timer, vil vi anbefale å utvise stor forsiktighet med autovalidering av disse prøvene. </t>
  </si>
  <si>
    <t>forutsatt at visuell vurdering av prøvene er gjennomført ved validering når prøven ikke er fersk (&gt; 36 timer).</t>
  </si>
  <si>
    <t>Basofile granulocytter er i vårt forsøk, under optimale forutsetninger (se beskrivelse over) holdbar til og med 60 t.</t>
  </si>
  <si>
    <t xml:space="preserve">Resultatene viser at basofile granulocytter stiger ca 0,01 - 0,02 *10^9/L fra fersk prøve til oppbevaringstid 12 timer, for deretter å synke igjen på de neste punktene. </t>
  </si>
  <si>
    <t>Solveig Apeland, fagbioingeniør hematologi, Øyvind Skadberg, avdelingsoverlege.</t>
  </si>
  <si>
    <t>Vi vil vurdere å ha en noe strengere holdbarhetsgrense enn 60 timer for rutineprøver. Dette for å unngå falske alarmer og feilmeldinger fra andre parametre</t>
  </si>
  <si>
    <t>som en følge av lang oppbevaringstid før analysering.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</si>
</sst>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8" fillId="5" borderId="47" xfId="0" applyFont="1" applyFill="1" applyBorder="1"/>
    <xf numFmtId="14" fontId="0" fillId="5" borderId="50" xfId="0" applyNumberForma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0.03</c:v>
                </c:pt>
                <c:pt idx="6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0.06</c:v>
                </c:pt>
                <c:pt idx="1">
                  <c:v>0.1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0.04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0.06</c:v>
                </c:pt>
                <c:pt idx="4">
                  <c:v>0.03</c:v>
                </c:pt>
                <c:pt idx="5">
                  <c:v>0.05</c:v>
                </c:pt>
                <c:pt idx="6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0.03</c:v>
                </c:pt>
                <c:pt idx="4">
                  <c:v>0.04</c:v>
                </c:pt>
                <c:pt idx="5">
                  <c:v>0.03</c:v>
                </c:pt>
                <c:pt idx="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0.02</c:v>
                </c:pt>
                <c:pt idx="4">
                  <c:v>0.03</c:v>
                </c:pt>
                <c:pt idx="5">
                  <c:v>0.02</c:v>
                </c:pt>
                <c:pt idx="6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0.06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0.08</c:v>
                </c:pt>
                <c:pt idx="1">
                  <c:v>0.11</c:v>
                </c:pt>
                <c:pt idx="2">
                  <c:v>0.09</c:v>
                </c:pt>
                <c:pt idx="3">
                  <c:v>0.09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0.03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0.06</c:v>
                </c:pt>
                <c:pt idx="1">
                  <c:v>0.05</c:v>
                </c:pt>
                <c:pt idx="2">
                  <c:v>0.06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0.03</c:v>
                </c:pt>
                <c:pt idx="1">
                  <c:v>0.05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0.05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At val="0"/>
        <c:crossBetween val="midCat"/>
      </c:valAx>
      <c:valAx>
        <c:axId val="249669360"/>
        <c:scaling>
          <c:orientation val="minMax"/>
          <c:max val="0.1200000000000000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  <c:minorUnit val="0.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60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166.66666666666669</c:v>
                </c:pt>
                <c:pt idx="2">
                  <c:v>100</c:v>
                </c:pt>
                <c:pt idx="3">
                  <c:v>116.66666666666667</c:v>
                </c:pt>
                <c:pt idx="4">
                  <c:v>133.33333333333334</c:v>
                </c:pt>
                <c:pt idx="5">
                  <c:v>116.66666666666667</c:v>
                </c:pt>
                <c:pt idx="6">
                  <c:v>116.66666666666667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133.33333333333334</c:v>
                </c:pt>
                <c:pt idx="2">
                  <c:v>100</c:v>
                </c:pt>
                <c:pt idx="3">
                  <c:v>133.33333333333334</c:v>
                </c:pt>
                <c:pt idx="4">
                  <c:v>100</c:v>
                </c:pt>
                <c:pt idx="5">
                  <c:v>133.33333333333334</c:v>
                </c:pt>
                <c:pt idx="6">
                  <c:v>166.66666666666669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120</c:v>
                </c:pt>
                <c:pt idx="3">
                  <c:v>100</c:v>
                </c:pt>
                <c:pt idx="4">
                  <c:v>140</c:v>
                </c:pt>
                <c:pt idx="5">
                  <c:v>100</c:v>
                </c:pt>
                <c:pt idx="6">
                  <c:v>120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120</c:v>
                </c:pt>
                <c:pt idx="4">
                  <c:v>60</c:v>
                </c:pt>
                <c:pt idx="5">
                  <c:v>100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133.33333333333334</c:v>
                </c:pt>
                <c:pt idx="2">
                  <c:v>100</c:v>
                </c:pt>
                <c:pt idx="3">
                  <c:v>100</c:v>
                </c:pt>
                <c:pt idx="4">
                  <c:v>133.33333333333334</c:v>
                </c:pt>
                <c:pt idx="5">
                  <c:v>100</c:v>
                </c:pt>
                <c:pt idx="6">
                  <c:v>66.666666666666671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100</c:v>
                </c:pt>
                <c:pt idx="4">
                  <c:v>150</c:v>
                </c:pt>
                <c:pt idx="5">
                  <c:v>100</c:v>
                </c:pt>
                <c:pt idx="6">
                  <c:v>150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116.66666666666667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137.5</c:v>
                </c:pt>
                <c:pt idx="2">
                  <c:v>112.5</c:v>
                </c:pt>
                <c:pt idx="3">
                  <c:v>112.5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166.66666666666669</c:v>
                </c:pt>
                <c:pt idx="2">
                  <c:v>166.66666666666669</c:v>
                </c:pt>
                <c:pt idx="3">
                  <c:v>166.66666666666669</c:v>
                </c:pt>
                <c:pt idx="4">
                  <c:v>133.33333333333334</c:v>
                </c:pt>
                <c:pt idx="5">
                  <c:v>133.33333333333334</c:v>
                </c:pt>
                <c:pt idx="6">
                  <c:v>166.66666666666669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83.333333333333343</c:v>
                </c:pt>
                <c:pt idx="2">
                  <c:v>100</c:v>
                </c:pt>
                <c:pt idx="3">
                  <c:v>83.333333333333343</c:v>
                </c:pt>
                <c:pt idx="4">
                  <c:v>100</c:v>
                </c:pt>
                <c:pt idx="5">
                  <c:v>116.66666666666667</c:v>
                </c:pt>
                <c:pt idx="6">
                  <c:v>116.66666666666667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116.66666666666667</c:v>
                </c:pt>
                <c:pt idx="5">
                  <c:v>116.66666666666667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133.33333333333334</c:v>
                </c:pt>
                <c:pt idx="2">
                  <c:v>133.33333333333334</c:v>
                </c:pt>
                <c:pt idx="3">
                  <c:v>133.33333333333334</c:v>
                </c:pt>
                <c:pt idx="4">
                  <c:v>133.33333333333334</c:v>
                </c:pt>
                <c:pt idx="5">
                  <c:v>133.33333333333334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200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166.66666666666669</c:v>
                </c:pt>
                <c:pt idx="2">
                  <c:v>133.33333333333334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  <c:pt idx="3">
                  <c:v>140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66.666666666666671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89.999999999999986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13.270042549036797</c:v>
                  </c:pt>
                  <c:pt idx="2">
                    <c:v>10.718427030808746</c:v>
                  </c:pt>
                  <c:pt idx="3">
                    <c:v>8.5524321965113046</c:v>
                  </c:pt>
                  <c:pt idx="4">
                    <c:v>9.2713828659339903</c:v>
                  </c:pt>
                  <c:pt idx="5">
                    <c:v>7.5071152246537336</c:v>
                  </c:pt>
                  <c:pt idx="6">
                    <c:v>11.403407972126725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13.270042549036797</c:v>
                  </c:pt>
                  <c:pt idx="2">
                    <c:v>10.718427030808746</c:v>
                  </c:pt>
                  <c:pt idx="3">
                    <c:v>8.5524321965113046</c:v>
                  </c:pt>
                  <c:pt idx="4">
                    <c:v>9.2713828659339903</c:v>
                  </c:pt>
                  <c:pt idx="5">
                    <c:v>7.5071152246537336</c:v>
                  </c:pt>
                  <c:pt idx="6">
                    <c:v>11.403407972126725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125.13157894736842</c:v>
                </c:pt>
                <c:pt idx="2">
                  <c:v>112.29166666666666</c:v>
                </c:pt>
                <c:pt idx="3">
                  <c:v>111.95833333333333</c:v>
                </c:pt>
                <c:pt idx="4">
                  <c:v>110.75</c:v>
                </c:pt>
                <c:pt idx="5">
                  <c:v>106.08333333333334</c:v>
                </c:pt>
                <c:pt idx="6">
                  <c:v>107.91666666666667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92.73</c:v>
                </c:pt>
                <c:pt idx="1">
                  <c:v>92.73</c:v>
                </c:pt>
                <c:pt idx="2">
                  <c:v>92.73</c:v>
                </c:pt>
                <c:pt idx="3">
                  <c:v>92.73</c:v>
                </c:pt>
                <c:pt idx="4">
                  <c:v>92.73</c:v>
                </c:pt>
                <c:pt idx="5">
                  <c:v>92.73</c:v>
                </c:pt>
                <c:pt idx="6">
                  <c:v>92.73</c:v>
                </c:pt>
                <c:pt idx="7">
                  <c:v>92.73</c:v>
                </c:pt>
                <c:pt idx="8">
                  <c:v>92.73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107.27</c:v>
                </c:pt>
                <c:pt idx="1">
                  <c:v>107.27</c:v>
                </c:pt>
                <c:pt idx="2">
                  <c:v>107.27</c:v>
                </c:pt>
                <c:pt idx="3">
                  <c:v>107.27</c:v>
                </c:pt>
                <c:pt idx="4">
                  <c:v>107.27</c:v>
                </c:pt>
                <c:pt idx="5">
                  <c:v>107.27</c:v>
                </c:pt>
                <c:pt idx="6">
                  <c:v>107.27</c:v>
                </c:pt>
                <c:pt idx="7">
                  <c:v>107.27</c:v>
                </c:pt>
                <c:pt idx="8">
                  <c:v>107.27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82.5</c:v>
                </c:pt>
                <c:pt idx="1">
                  <c:v>82.5</c:v>
                </c:pt>
                <c:pt idx="2">
                  <c:v>82.5</c:v>
                </c:pt>
                <c:pt idx="3">
                  <c:v>82.5</c:v>
                </c:pt>
                <c:pt idx="4">
                  <c:v>82.5</c:v>
                </c:pt>
                <c:pt idx="5">
                  <c:v>82.5</c:v>
                </c:pt>
                <c:pt idx="6">
                  <c:v>82.5</c:v>
                </c:pt>
                <c:pt idx="7">
                  <c:v>82.5</c:v>
                </c:pt>
                <c:pt idx="8">
                  <c:v>82.5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117.5</c:v>
                </c:pt>
                <c:pt idx="1">
                  <c:v>117.5</c:v>
                </c:pt>
                <c:pt idx="2">
                  <c:v>117.5</c:v>
                </c:pt>
                <c:pt idx="3">
                  <c:v>117.5</c:v>
                </c:pt>
                <c:pt idx="4">
                  <c:v>117.5</c:v>
                </c:pt>
                <c:pt idx="5">
                  <c:v>117.5</c:v>
                </c:pt>
                <c:pt idx="6">
                  <c:v>117.5</c:v>
                </c:pt>
                <c:pt idx="7">
                  <c:v>117.5</c:v>
                </c:pt>
                <c:pt idx="8">
                  <c:v>117.5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23</xdr:row>
      <xdr:rowOff>85725</xdr:rowOff>
    </xdr:from>
    <xdr:to>
      <xdr:col>11</xdr:col>
      <xdr:colOff>288158</xdr:colOff>
      <xdr:row>53</xdr:row>
      <xdr:rowOff>115169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4067175"/>
          <a:ext cx="8870183" cy="4887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3" sqref="D13:I13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5" t="s">
        <v>44</v>
      </c>
      <c r="D3" s="125"/>
      <c r="E3" s="125"/>
      <c r="F3" s="125"/>
      <c r="G3" s="125"/>
      <c r="H3" s="125"/>
      <c r="I3" s="125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6" t="s">
        <v>90</v>
      </c>
      <c r="E8" s="127"/>
      <c r="F8" s="127"/>
      <c r="G8" s="127"/>
      <c r="H8" s="127"/>
      <c r="I8" s="128"/>
    </row>
    <row r="9" spans="3:9" ht="26.25" customHeight="1" x14ac:dyDescent="0.3">
      <c r="C9" s="69" t="s">
        <v>47</v>
      </c>
      <c r="D9" s="126" t="s">
        <v>85</v>
      </c>
      <c r="E9" s="127"/>
      <c r="F9" s="127"/>
      <c r="G9" s="127"/>
      <c r="H9" s="127"/>
      <c r="I9" s="128"/>
    </row>
    <row r="10" spans="3:9" ht="20.25" x14ac:dyDescent="0.3">
      <c r="C10" s="69" t="s">
        <v>48</v>
      </c>
      <c r="D10" s="129" t="s">
        <v>93</v>
      </c>
      <c r="E10" s="130"/>
      <c r="F10" s="130"/>
      <c r="G10" s="130"/>
      <c r="H10" s="130"/>
      <c r="I10" s="131"/>
    </row>
    <row r="11" spans="3:9" x14ac:dyDescent="0.2">
      <c r="C11" s="70" t="s">
        <v>49</v>
      </c>
      <c r="D11" s="132"/>
      <c r="E11" s="133"/>
      <c r="F11" s="133"/>
      <c r="G11" s="133"/>
      <c r="H11" s="133"/>
      <c r="I11" s="134"/>
    </row>
    <row r="12" spans="3:9" ht="25.5" customHeight="1" x14ac:dyDescent="0.3">
      <c r="C12" s="69" t="s">
        <v>50</v>
      </c>
      <c r="D12" s="135" t="s">
        <v>99</v>
      </c>
      <c r="E12" s="127"/>
      <c r="F12" s="127"/>
      <c r="G12" s="127"/>
      <c r="H12" s="127"/>
      <c r="I12" s="128"/>
    </row>
    <row r="13" spans="3:9" ht="24.75" customHeight="1" x14ac:dyDescent="0.3">
      <c r="C13" s="69" t="s">
        <v>51</v>
      </c>
      <c r="D13" s="136" t="s">
        <v>81</v>
      </c>
      <c r="E13" s="127"/>
      <c r="F13" s="127"/>
      <c r="G13" s="127"/>
      <c r="H13" s="127"/>
      <c r="I13" s="128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F15" sqref="F15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100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82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83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110</v>
      </c>
      <c r="B11" s="76"/>
      <c r="C11" s="76"/>
      <c r="D11" s="76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84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91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92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86</v>
      </c>
      <c r="I26" s="79" t="s">
        <v>87</v>
      </c>
    </row>
    <row r="27" spans="1:9" ht="15" x14ac:dyDescent="0.2">
      <c r="A27" s="79" t="s">
        <v>62</v>
      </c>
      <c r="B27" s="76" t="s">
        <v>81</v>
      </c>
      <c r="C27" s="76" t="s">
        <v>81</v>
      </c>
      <c r="D27" s="76" t="s">
        <v>81</v>
      </c>
      <c r="E27" s="76" t="s">
        <v>81</v>
      </c>
      <c r="F27" s="76" t="s">
        <v>81</v>
      </c>
      <c r="G27" s="76" t="s">
        <v>81</v>
      </c>
      <c r="H27" s="76" t="s">
        <v>81</v>
      </c>
      <c r="I27" s="76" t="s">
        <v>81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91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92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7" t="s">
        <v>66</v>
      </c>
      <c r="B44" s="137"/>
      <c r="C44" s="137"/>
      <c r="D44" s="137"/>
      <c r="E44" s="137"/>
      <c r="F44" s="137"/>
      <c r="G44" s="137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4" zoomScaleNormal="100" workbookViewId="0">
      <selection activeCell="G93" sqref="G93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9" ht="23.25" x14ac:dyDescent="0.35">
      <c r="A1" s="13" t="s">
        <v>13</v>
      </c>
      <c r="B1" s="14"/>
      <c r="C1" s="143" t="s">
        <v>101</v>
      </c>
      <c r="D1" s="144"/>
      <c r="E1" s="144"/>
      <c r="F1" s="144"/>
      <c r="G1" s="144"/>
      <c r="H1" s="144"/>
      <c r="I1" s="144"/>
      <c r="J1" s="144"/>
      <c r="K1" s="15"/>
      <c r="L1" s="14"/>
      <c r="M1" s="14"/>
      <c r="N1" s="14"/>
      <c r="O1" s="14"/>
      <c r="P1" s="14"/>
      <c r="Q1" s="14"/>
      <c r="R1" s="14"/>
    </row>
    <row r="2" spans="1:19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9" x14ac:dyDescent="0.2">
      <c r="A3" s="17" t="s">
        <v>11</v>
      </c>
      <c r="B3" s="6">
        <v>7.27</v>
      </c>
      <c r="C3" s="18" t="s">
        <v>25</v>
      </c>
      <c r="D3" s="17"/>
      <c r="E3" s="7">
        <v>17.5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9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9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9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23" t="s">
        <v>20</v>
      </c>
      <c r="B7" s="145" t="s">
        <v>21</v>
      </c>
      <c r="C7" s="146"/>
      <c r="D7" s="146"/>
      <c r="E7" s="146"/>
      <c r="F7" s="146"/>
      <c r="G7" s="146"/>
      <c r="H7" s="146"/>
      <c r="I7" s="147"/>
      <c r="J7" s="148"/>
      <c r="K7" s="22"/>
      <c r="L7" s="15"/>
      <c r="M7" s="15"/>
      <c r="N7" s="15"/>
      <c r="O7" s="15"/>
      <c r="P7" s="15"/>
      <c r="Q7" s="15"/>
      <c r="R7" s="15"/>
    </row>
    <row r="8" spans="1:19" ht="15" x14ac:dyDescent="0.25">
      <c r="A8" s="29">
        <v>1</v>
      </c>
      <c r="B8" s="119">
        <v>0.05</v>
      </c>
      <c r="C8" s="119">
        <v>0.05</v>
      </c>
      <c r="D8" s="119">
        <v>0.04</v>
      </c>
      <c r="E8" s="120">
        <v>0.05</v>
      </c>
      <c r="F8" s="119">
        <v>0.06</v>
      </c>
      <c r="G8" s="119">
        <v>0.03</v>
      </c>
      <c r="H8" s="119">
        <v>0.05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9" ht="15" x14ac:dyDescent="0.25">
      <c r="A9" s="30">
        <v>2</v>
      </c>
      <c r="B9" s="119">
        <v>0.05</v>
      </c>
      <c r="C9" s="119">
        <v>0.04</v>
      </c>
      <c r="D9" s="119">
        <v>0.05</v>
      </c>
      <c r="E9" s="120">
        <v>0.05</v>
      </c>
      <c r="F9" s="119">
        <v>0.05</v>
      </c>
      <c r="G9" s="119">
        <v>0.05</v>
      </c>
      <c r="H9" s="119">
        <v>0.04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9" ht="15" x14ac:dyDescent="0.25">
      <c r="A10" s="30">
        <v>3</v>
      </c>
      <c r="B10" s="119">
        <v>0.06</v>
      </c>
      <c r="C10" s="119">
        <v>0.1</v>
      </c>
      <c r="D10" s="119">
        <v>0.06</v>
      </c>
      <c r="E10" s="120">
        <v>7.0000000000000007E-2</v>
      </c>
      <c r="F10" s="119">
        <v>0.08</v>
      </c>
      <c r="G10" s="119">
        <v>7.0000000000000007E-2</v>
      </c>
      <c r="H10" s="119">
        <v>7.0000000000000007E-2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9" ht="15" x14ac:dyDescent="0.25">
      <c r="A11" s="30">
        <v>4</v>
      </c>
      <c r="B11" s="119">
        <v>0.03</v>
      </c>
      <c r="C11" s="119">
        <v>0.04</v>
      </c>
      <c r="D11" s="119">
        <v>0.03</v>
      </c>
      <c r="E11" s="120">
        <v>0.04</v>
      </c>
      <c r="F11" s="119">
        <v>0.03</v>
      </c>
      <c r="G11" s="119">
        <v>0.04</v>
      </c>
      <c r="H11" s="119">
        <v>0.05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9" ht="15" x14ac:dyDescent="0.25">
      <c r="A12" s="30">
        <v>5</v>
      </c>
      <c r="B12" s="119">
        <v>0.05</v>
      </c>
      <c r="C12" s="119">
        <v>0.06</v>
      </c>
      <c r="D12" s="119">
        <v>0.06</v>
      </c>
      <c r="E12" s="120">
        <v>0.05</v>
      </c>
      <c r="F12" s="119">
        <v>7.0000000000000007E-2</v>
      </c>
      <c r="G12" s="119">
        <v>0.05</v>
      </c>
      <c r="H12" s="119">
        <v>0.06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9" ht="15" x14ac:dyDescent="0.25">
      <c r="A13" s="30">
        <v>6</v>
      </c>
      <c r="B13" s="119">
        <v>0.05</v>
      </c>
      <c r="C13" s="119">
        <v>0.05</v>
      </c>
      <c r="D13" s="119">
        <v>0.05</v>
      </c>
      <c r="E13" s="120">
        <v>0.06</v>
      </c>
      <c r="F13" s="119">
        <v>0.03</v>
      </c>
      <c r="G13" s="119">
        <v>0.05</v>
      </c>
      <c r="H13" s="119">
        <v>0.04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9" ht="15" x14ac:dyDescent="0.25">
      <c r="A14" s="30">
        <v>7</v>
      </c>
      <c r="B14" s="119">
        <v>0.03</v>
      </c>
      <c r="C14" s="119">
        <v>0.04</v>
      </c>
      <c r="D14" s="119">
        <v>0.03</v>
      </c>
      <c r="E14" s="120">
        <v>0.03</v>
      </c>
      <c r="F14" s="119">
        <v>0.04</v>
      </c>
      <c r="G14" s="119">
        <v>0.03</v>
      </c>
      <c r="H14" s="119">
        <v>0.02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9" ht="15" x14ac:dyDescent="0.25">
      <c r="A15" s="30">
        <v>8</v>
      </c>
      <c r="B15" s="119">
        <v>0.02</v>
      </c>
      <c r="C15" s="119">
        <v>0.03</v>
      </c>
      <c r="D15" s="119">
        <v>0.04</v>
      </c>
      <c r="E15" s="120">
        <v>0.02</v>
      </c>
      <c r="F15" s="119">
        <v>0.03</v>
      </c>
      <c r="G15" s="119">
        <v>0.02</v>
      </c>
      <c r="H15" s="119">
        <v>0.03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9" ht="15" x14ac:dyDescent="0.25">
      <c r="A16" s="30">
        <v>9</v>
      </c>
      <c r="B16" s="119">
        <v>0.06</v>
      </c>
      <c r="C16" s="119">
        <v>7.0000000000000007E-2</v>
      </c>
      <c r="D16" s="119">
        <v>0.06</v>
      </c>
      <c r="E16" s="120">
        <v>0.06</v>
      </c>
      <c r="F16" s="119">
        <v>0.06</v>
      </c>
      <c r="G16" s="119">
        <v>0.06</v>
      </c>
      <c r="H16" s="119">
        <v>0.06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71</v>
      </c>
    </row>
    <row r="17" spans="1:19" ht="15" x14ac:dyDescent="0.25">
      <c r="A17" s="30">
        <v>10</v>
      </c>
      <c r="B17" s="119">
        <v>0.08</v>
      </c>
      <c r="C17" s="119">
        <v>0.11</v>
      </c>
      <c r="D17" s="119">
        <v>0.09</v>
      </c>
      <c r="E17" s="120">
        <v>0.09</v>
      </c>
      <c r="F17" s="119">
        <v>0.1</v>
      </c>
      <c r="G17" s="119">
        <v>0.1</v>
      </c>
      <c r="H17" s="119">
        <v>0.1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9">
        <v>0.03</v>
      </c>
      <c r="C18" s="119">
        <v>0.05</v>
      </c>
      <c r="D18" s="119">
        <v>0.05</v>
      </c>
      <c r="E18" s="120">
        <v>0.05</v>
      </c>
      <c r="F18" s="119">
        <v>0.04</v>
      </c>
      <c r="G18" s="119">
        <v>0.04</v>
      </c>
      <c r="H18" s="119">
        <v>0.05</v>
      </c>
      <c r="I18" s="119"/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9">
        <v>0.06</v>
      </c>
      <c r="C19" s="119">
        <v>0.05</v>
      </c>
      <c r="D19" s="119">
        <v>0.06</v>
      </c>
      <c r="E19" s="120">
        <v>0.05</v>
      </c>
      <c r="F19" s="119">
        <v>0.06</v>
      </c>
      <c r="G19" s="119">
        <v>7.0000000000000007E-2</v>
      </c>
      <c r="H19" s="119">
        <v>7.0000000000000007E-2</v>
      </c>
      <c r="I19" s="119"/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9">
        <v>0.06</v>
      </c>
      <c r="C20" s="119">
        <v>0.06</v>
      </c>
      <c r="D20" s="119">
        <v>0.06</v>
      </c>
      <c r="E20" s="120">
        <v>0.06</v>
      </c>
      <c r="F20" s="119">
        <v>7.0000000000000007E-2</v>
      </c>
      <c r="G20" s="119">
        <v>7.0000000000000007E-2</v>
      </c>
      <c r="H20" s="119">
        <v>0.06</v>
      </c>
      <c r="I20" s="119"/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9">
        <v>0.03</v>
      </c>
      <c r="C21" s="119">
        <v>0.04</v>
      </c>
      <c r="D21" s="119">
        <v>0.04</v>
      </c>
      <c r="E21" s="120">
        <v>0.04</v>
      </c>
      <c r="F21" s="119">
        <v>0.04</v>
      </c>
      <c r="G21" s="119">
        <v>0.04</v>
      </c>
      <c r="H21" s="119">
        <v>0.03</v>
      </c>
      <c r="I21" s="119"/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9">
        <v>0.02</v>
      </c>
      <c r="C22" s="119">
        <v>0.04</v>
      </c>
      <c r="D22" s="119">
        <v>0.02</v>
      </c>
      <c r="E22" s="120">
        <v>0.02</v>
      </c>
      <c r="F22" s="119">
        <v>0.02</v>
      </c>
      <c r="G22" s="119">
        <v>0.02</v>
      </c>
      <c r="H22" s="119">
        <v>0.02</v>
      </c>
      <c r="I22" s="119"/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9">
        <v>0.03</v>
      </c>
      <c r="C23" s="119">
        <v>0.05</v>
      </c>
      <c r="D23" s="119">
        <v>0.04</v>
      </c>
      <c r="E23" s="120">
        <v>0.03</v>
      </c>
      <c r="F23" s="119">
        <v>0.02</v>
      </c>
      <c r="G23" s="119">
        <v>0.03</v>
      </c>
      <c r="H23" s="119">
        <v>0.03</v>
      </c>
      <c r="I23" s="119"/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9">
        <v>0.02</v>
      </c>
      <c r="C24" s="119">
        <v>0.02</v>
      </c>
      <c r="D24" s="119">
        <v>0.02</v>
      </c>
      <c r="E24" s="120">
        <v>0.03</v>
      </c>
      <c r="F24" s="119">
        <v>0.02</v>
      </c>
      <c r="G24" s="119">
        <v>0.02</v>
      </c>
      <c r="H24" s="119">
        <v>0.02</v>
      </c>
      <c r="I24" s="119"/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19">
        <v>0.05</v>
      </c>
      <c r="C25" s="119">
        <v>0.06</v>
      </c>
      <c r="D25" s="119">
        <v>0.05</v>
      </c>
      <c r="E25" s="120">
        <v>7.0000000000000007E-2</v>
      </c>
      <c r="F25" s="119">
        <v>0.06</v>
      </c>
      <c r="G25" s="119">
        <v>0.06</v>
      </c>
      <c r="H25" s="119">
        <v>0.06</v>
      </c>
      <c r="I25" s="119"/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9">
        <v>0.06</v>
      </c>
      <c r="C26" s="119">
        <v>0.06</v>
      </c>
      <c r="D26" s="119">
        <v>0.06</v>
      </c>
      <c r="E26" s="120">
        <v>0.05</v>
      </c>
      <c r="F26" s="119">
        <v>0.05</v>
      </c>
      <c r="G26" s="119">
        <v>0.04</v>
      </c>
      <c r="H26" s="119">
        <v>0.03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  <c r="S26" s="8" t="s">
        <v>70</v>
      </c>
    </row>
    <row r="27" spans="1:19" x14ac:dyDescent="0.2">
      <c r="A27" s="30">
        <v>20</v>
      </c>
      <c r="B27" s="119">
        <v>0.1</v>
      </c>
      <c r="C27" s="119">
        <v>0.09</v>
      </c>
      <c r="D27" s="119">
        <v>0.1</v>
      </c>
      <c r="E27" s="120">
        <v>0.1</v>
      </c>
      <c r="F27" s="119">
        <v>0.1</v>
      </c>
      <c r="G27" s="119">
        <v>0.1</v>
      </c>
      <c r="H27" s="119">
        <v>0.1</v>
      </c>
      <c r="I27" s="119"/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8" t="s">
        <v>30</v>
      </c>
      <c r="L40" s="139"/>
      <c r="M40" s="139"/>
      <c r="N40" s="139"/>
      <c r="O40" s="139"/>
      <c r="P40" s="139"/>
      <c r="Q40" s="139"/>
      <c r="R40" s="139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80</v>
      </c>
      <c r="E64" s="25">
        <f t="shared" ref="E64:E73" si="3">IF((B8&lt;&gt;0)*ISNUMBER(E8),100*(E8/B8),"")</f>
        <v>100</v>
      </c>
      <c r="F64" s="25">
        <f t="shared" ref="F64:F73" si="4">IF((B8&lt;&gt;0)*ISNUMBER(F8),100*(F8/B8),"")</f>
        <v>120</v>
      </c>
      <c r="G64" s="25">
        <f t="shared" ref="G64:G73" si="5">IF((B8&lt;&gt;0)*ISNUMBER(G8),100*(G8/B8),"")</f>
        <v>60</v>
      </c>
      <c r="H64" s="25">
        <f t="shared" ref="H64:H73" si="6">IF((B8&lt;&gt;0)*ISNUMBER(H8),100*(H8/B8),"")</f>
        <v>100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80</v>
      </c>
      <c r="D65" s="25">
        <f t="shared" si="2"/>
        <v>100</v>
      </c>
      <c r="E65" s="25">
        <f t="shared" si="3"/>
        <v>100</v>
      </c>
      <c r="F65" s="25">
        <f t="shared" si="4"/>
        <v>100</v>
      </c>
      <c r="G65" s="25">
        <f t="shared" si="5"/>
        <v>100</v>
      </c>
      <c r="H65" s="25">
        <f t="shared" si="6"/>
        <v>80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166.66666666666669</v>
      </c>
      <c r="D66" s="25">
        <f t="shared" si="2"/>
        <v>100</v>
      </c>
      <c r="E66" s="25">
        <f t="shared" si="3"/>
        <v>116.66666666666667</v>
      </c>
      <c r="F66" s="25">
        <f t="shared" si="4"/>
        <v>133.33333333333334</v>
      </c>
      <c r="G66" s="25">
        <f t="shared" si="5"/>
        <v>116.66666666666667</v>
      </c>
      <c r="H66" s="25">
        <f t="shared" si="6"/>
        <v>116.66666666666667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133.33333333333334</v>
      </c>
      <c r="D67" s="25">
        <f t="shared" si="2"/>
        <v>100</v>
      </c>
      <c r="E67" s="25">
        <f t="shared" si="3"/>
        <v>133.33333333333334</v>
      </c>
      <c r="F67" s="25">
        <f t="shared" si="4"/>
        <v>100</v>
      </c>
      <c r="G67" s="25">
        <f t="shared" si="5"/>
        <v>133.33333333333334</v>
      </c>
      <c r="H67" s="25">
        <f t="shared" si="6"/>
        <v>166.66666666666669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/>
      <c r="D68" s="25">
        <f t="shared" si="2"/>
        <v>120</v>
      </c>
      <c r="E68" s="25">
        <f t="shared" si="3"/>
        <v>100</v>
      </c>
      <c r="F68" s="25">
        <f t="shared" si="4"/>
        <v>140</v>
      </c>
      <c r="G68" s="25">
        <f t="shared" si="5"/>
        <v>100</v>
      </c>
      <c r="H68" s="25">
        <f t="shared" si="6"/>
        <v>120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100</v>
      </c>
      <c r="E69" s="25">
        <f t="shared" si="3"/>
        <v>120</v>
      </c>
      <c r="F69" s="25">
        <f t="shared" si="4"/>
        <v>60</v>
      </c>
      <c r="G69" s="25">
        <f t="shared" si="5"/>
        <v>100</v>
      </c>
      <c r="H69" s="25">
        <f t="shared" si="6"/>
        <v>80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133.33333333333334</v>
      </c>
      <c r="D70" s="25">
        <f t="shared" si="2"/>
        <v>100</v>
      </c>
      <c r="E70" s="25">
        <f t="shared" si="3"/>
        <v>100</v>
      </c>
      <c r="F70" s="25">
        <f t="shared" si="4"/>
        <v>133.33333333333334</v>
      </c>
      <c r="G70" s="25">
        <f t="shared" si="5"/>
        <v>100</v>
      </c>
      <c r="H70" s="25">
        <f t="shared" si="6"/>
        <v>66.666666666666671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150</v>
      </c>
      <c r="D71" s="25">
        <f t="shared" si="2"/>
        <v>200</v>
      </c>
      <c r="E71" s="25">
        <f t="shared" si="3"/>
        <v>100</v>
      </c>
      <c r="F71" s="25">
        <f t="shared" si="4"/>
        <v>150</v>
      </c>
      <c r="G71" s="25">
        <f t="shared" si="5"/>
        <v>100</v>
      </c>
      <c r="H71" s="25">
        <f t="shared" si="6"/>
        <v>150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116.66666666666667</v>
      </c>
      <c r="D72" s="25">
        <f t="shared" si="2"/>
        <v>100</v>
      </c>
      <c r="E72" s="25">
        <f t="shared" si="3"/>
        <v>100</v>
      </c>
      <c r="F72" s="25">
        <f t="shared" si="4"/>
        <v>100</v>
      </c>
      <c r="G72" s="25">
        <f t="shared" si="5"/>
        <v>100</v>
      </c>
      <c r="H72" s="25">
        <f t="shared" si="6"/>
        <v>100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137.5</v>
      </c>
      <c r="D73" s="25">
        <f t="shared" si="2"/>
        <v>112.5</v>
      </c>
      <c r="E73" s="25">
        <f t="shared" si="3"/>
        <v>112.5</v>
      </c>
      <c r="F73" s="25">
        <f t="shared" si="4"/>
        <v>125</v>
      </c>
      <c r="G73" s="25">
        <f t="shared" si="5"/>
        <v>125</v>
      </c>
      <c r="H73" s="25">
        <f t="shared" si="6"/>
        <v>125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166.66666666666669</v>
      </c>
      <c r="D74" s="25">
        <f t="shared" ref="D74:D103" si="11">IF((B18&lt;&gt;0)*ISNUMBER(D18),100*(D18/B18),"")</f>
        <v>166.66666666666669</v>
      </c>
      <c r="E74" s="25">
        <f t="shared" ref="E74:E103" si="12">IF((B18&lt;&gt;0)*ISNUMBER(E18),100*(E18/B18),"")</f>
        <v>166.66666666666669</v>
      </c>
      <c r="F74" s="25">
        <f t="shared" ref="F74:F103" si="13">IF((B18&lt;&gt;0)*ISNUMBER(F18),100*(F18/B18),"")</f>
        <v>133.33333333333334</v>
      </c>
      <c r="G74" s="25">
        <f t="shared" ref="G74:G103" si="14">IF((B18&lt;&gt;0)*ISNUMBER(G18),100*(G18/B18),"")</f>
        <v>133.33333333333334</v>
      </c>
      <c r="H74" s="25">
        <f t="shared" ref="H74:H103" si="15">IF((B18&lt;&gt;0)*ISNUMBER(H18),100*(H18/B18),"")</f>
        <v>166.66666666666669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83.333333333333343</v>
      </c>
      <c r="D75" s="25">
        <f t="shared" si="11"/>
        <v>100</v>
      </c>
      <c r="E75" s="25">
        <f t="shared" si="12"/>
        <v>83.333333333333343</v>
      </c>
      <c r="F75" s="25">
        <f t="shared" si="13"/>
        <v>100</v>
      </c>
      <c r="G75" s="25">
        <f t="shared" si="14"/>
        <v>116.66666666666667</v>
      </c>
      <c r="H75" s="25">
        <f t="shared" si="15"/>
        <v>116.66666666666667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100</v>
      </c>
      <c r="D76" s="25">
        <f t="shared" si="11"/>
        <v>100</v>
      </c>
      <c r="E76" s="25">
        <f t="shared" si="12"/>
        <v>100</v>
      </c>
      <c r="F76" s="25">
        <f t="shared" si="13"/>
        <v>116.66666666666667</v>
      </c>
      <c r="G76" s="25">
        <f t="shared" si="14"/>
        <v>116.66666666666667</v>
      </c>
      <c r="H76" s="25">
        <f t="shared" si="15"/>
        <v>100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133.33333333333334</v>
      </c>
      <c r="D77" s="25">
        <f t="shared" si="11"/>
        <v>133.33333333333334</v>
      </c>
      <c r="E77" s="25">
        <f t="shared" si="12"/>
        <v>133.33333333333334</v>
      </c>
      <c r="F77" s="25">
        <f t="shared" si="13"/>
        <v>133.33333333333334</v>
      </c>
      <c r="G77" s="25">
        <f t="shared" si="14"/>
        <v>133.33333333333334</v>
      </c>
      <c r="H77" s="25">
        <f t="shared" si="15"/>
        <v>100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200</v>
      </c>
      <c r="D78" s="25">
        <f t="shared" si="11"/>
        <v>100</v>
      </c>
      <c r="E78" s="25">
        <f t="shared" si="12"/>
        <v>100</v>
      </c>
      <c r="F78" s="25">
        <f t="shared" si="13"/>
        <v>100</v>
      </c>
      <c r="G78" s="25">
        <f t="shared" si="14"/>
        <v>100</v>
      </c>
      <c r="H78" s="25">
        <f t="shared" si="15"/>
        <v>100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166.66666666666669</v>
      </c>
      <c r="D79" s="25">
        <f t="shared" si="11"/>
        <v>133.33333333333334</v>
      </c>
      <c r="E79" s="25">
        <f t="shared" si="12"/>
        <v>100</v>
      </c>
      <c r="F79" s="25">
        <f t="shared" si="13"/>
        <v>66.666666666666671</v>
      </c>
      <c r="G79" s="25">
        <f t="shared" si="14"/>
        <v>100</v>
      </c>
      <c r="H79" s="25">
        <f t="shared" si="15"/>
        <v>100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</v>
      </c>
      <c r="D80" s="25">
        <f t="shared" si="11"/>
        <v>100</v>
      </c>
      <c r="E80" s="25">
        <f t="shared" si="12"/>
        <v>150</v>
      </c>
      <c r="F80" s="25">
        <f t="shared" si="13"/>
        <v>100</v>
      </c>
      <c r="G80" s="25">
        <f t="shared" si="14"/>
        <v>100</v>
      </c>
      <c r="H80" s="25">
        <f t="shared" si="15"/>
        <v>100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120</v>
      </c>
      <c r="D81" s="25">
        <f t="shared" si="11"/>
        <v>100</v>
      </c>
      <c r="E81" s="25">
        <f t="shared" si="12"/>
        <v>140</v>
      </c>
      <c r="F81" s="25">
        <f t="shared" si="13"/>
        <v>120</v>
      </c>
      <c r="G81" s="25">
        <f t="shared" si="14"/>
        <v>120</v>
      </c>
      <c r="H81" s="25">
        <f t="shared" si="15"/>
        <v>120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</v>
      </c>
      <c r="D82" s="25">
        <f t="shared" si="11"/>
        <v>100</v>
      </c>
      <c r="E82" s="25">
        <f t="shared" si="12"/>
        <v>83.333333333333343</v>
      </c>
      <c r="F82" s="25">
        <f t="shared" si="13"/>
        <v>83.333333333333343</v>
      </c>
      <c r="G82" s="25">
        <f t="shared" si="14"/>
        <v>66.666666666666671</v>
      </c>
      <c r="H82" s="25">
        <f t="shared" si="15"/>
        <v>50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89.999999999999986</v>
      </c>
      <c r="D83" s="25">
        <f t="shared" si="11"/>
        <v>100</v>
      </c>
      <c r="E83" s="25">
        <f t="shared" si="12"/>
        <v>100</v>
      </c>
      <c r="F83" s="25">
        <f t="shared" si="13"/>
        <v>100</v>
      </c>
      <c r="G83" s="25">
        <f t="shared" si="14"/>
        <v>100</v>
      </c>
      <c r="H83" s="25">
        <f t="shared" si="15"/>
        <v>100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0" t="s">
        <v>29</v>
      </c>
      <c r="L102" s="141"/>
      <c r="M102" s="141"/>
      <c r="N102" s="141"/>
      <c r="O102" s="141"/>
      <c r="P102" s="141"/>
      <c r="Q102" s="141"/>
      <c r="R102" s="141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2"/>
      <c r="L103" s="141"/>
      <c r="M103" s="141"/>
      <c r="N103" s="141"/>
      <c r="O103" s="141"/>
      <c r="P103" s="141"/>
      <c r="Q103" s="141"/>
      <c r="R103" s="141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2"/>
      <c r="L104" s="141"/>
      <c r="M104" s="141"/>
      <c r="N104" s="141"/>
      <c r="O104" s="141"/>
      <c r="P104" s="141"/>
      <c r="Q104" s="141"/>
      <c r="R104" s="141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2"/>
      <c r="L105" s="141"/>
      <c r="M105" s="141"/>
      <c r="N105" s="141"/>
      <c r="O105" s="141"/>
      <c r="P105" s="141"/>
      <c r="Q105" s="141"/>
      <c r="R105" s="141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2"/>
      <c r="L106" s="141"/>
      <c r="M106" s="141"/>
      <c r="N106" s="141"/>
      <c r="O106" s="141"/>
      <c r="P106" s="141"/>
      <c r="Q106" s="141"/>
      <c r="R106" s="141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125.13157894736842</v>
      </c>
      <c r="D114" s="26">
        <f t="shared" si="27"/>
        <v>112.29166666666666</v>
      </c>
      <c r="E114" s="26">
        <f t="shared" si="27"/>
        <v>111.95833333333333</v>
      </c>
      <c r="F114" s="26">
        <f t="shared" si="27"/>
        <v>110.75</v>
      </c>
      <c r="G114" s="26">
        <f t="shared" si="27"/>
        <v>106.08333333333334</v>
      </c>
      <c r="H114" s="26">
        <f t="shared" si="27"/>
        <v>107.91666666666667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19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33.356777817720463</v>
      </c>
      <c r="D116" s="26">
        <f t="shared" si="29"/>
        <v>27.721562268744663</v>
      </c>
      <c r="E116" s="26">
        <f t="shared" si="29"/>
        <v>22.119549911878785</v>
      </c>
      <c r="F116" s="26">
        <f t="shared" si="29"/>
        <v>23.97900519326188</v>
      </c>
      <c r="G116" s="26">
        <f t="shared" si="29"/>
        <v>19.415998407293998</v>
      </c>
      <c r="H116" s="26">
        <f t="shared" si="29"/>
        <v>29.493160075313575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7.6525696626096149</v>
      </c>
      <c r="D117" s="26">
        <f t="shared" si="30"/>
        <v>6.1987297675406356</v>
      </c>
      <c r="E117" s="26">
        <f t="shared" si="30"/>
        <v>4.9460817234660448</v>
      </c>
      <c r="F117" s="26">
        <f t="shared" si="30"/>
        <v>5.3618685644954045</v>
      </c>
      <c r="G117" s="26">
        <f t="shared" si="30"/>
        <v>4.3415492289737028</v>
      </c>
      <c r="H117" s="26">
        <f t="shared" si="30"/>
        <v>6.5948710799683967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1.7340636066175394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13.270042549036797</v>
      </c>
      <c r="D119" s="26">
        <f t="shared" si="32"/>
        <v>10.718427030808746</v>
      </c>
      <c r="E119" s="26">
        <f t="shared" si="32"/>
        <v>8.5524321965113046</v>
      </c>
      <c r="F119" s="26">
        <f t="shared" si="32"/>
        <v>9.2713828659339903</v>
      </c>
      <c r="G119" s="26">
        <f t="shared" si="32"/>
        <v>7.5071152246537336</v>
      </c>
      <c r="H119" s="26">
        <f t="shared" si="32"/>
        <v>11.403407972126725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80</v>
      </c>
      <c r="D120" s="26">
        <f t="shared" si="33"/>
        <v>80</v>
      </c>
      <c r="E120" s="26">
        <f t="shared" si="33"/>
        <v>83.333333333333343</v>
      </c>
      <c r="F120" s="26">
        <f t="shared" si="33"/>
        <v>60</v>
      </c>
      <c r="G120" s="26">
        <f t="shared" si="33"/>
        <v>60</v>
      </c>
      <c r="H120" s="26">
        <f t="shared" si="33"/>
        <v>50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200</v>
      </c>
      <c r="D121" s="26">
        <f t="shared" si="34"/>
        <v>200</v>
      </c>
      <c r="E121" s="26">
        <f t="shared" si="34"/>
        <v>166.66666666666669</v>
      </c>
      <c r="F121" s="26">
        <f t="shared" si="34"/>
        <v>150</v>
      </c>
      <c r="G121" s="26">
        <f t="shared" si="34"/>
        <v>133.33333333333334</v>
      </c>
      <c r="H121" s="26">
        <f t="shared" si="34"/>
        <v>166.66666666666669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92.73</v>
      </c>
      <c r="C122" s="38">
        <f>100-B3</f>
        <v>92.73</v>
      </c>
      <c r="D122" s="38">
        <f>100-B3</f>
        <v>92.73</v>
      </c>
      <c r="E122" s="38">
        <f>100-B3</f>
        <v>92.73</v>
      </c>
      <c r="F122" s="38">
        <f>100-B3</f>
        <v>92.73</v>
      </c>
      <c r="G122" s="38">
        <f>100-B3</f>
        <v>92.73</v>
      </c>
      <c r="H122" s="38">
        <f>100-B3</f>
        <v>92.73</v>
      </c>
      <c r="I122" s="38">
        <f>100-B3</f>
        <v>92.73</v>
      </c>
      <c r="J122" s="38">
        <f>100-B3</f>
        <v>92.73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107.27</v>
      </c>
      <c r="C123" s="24">
        <f>100+B3</f>
        <v>107.27</v>
      </c>
      <c r="D123" s="24">
        <f>100+B3</f>
        <v>107.27</v>
      </c>
      <c r="E123" s="24">
        <f>100+B3</f>
        <v>107.27</v>
      </c>
      <c r="F123" s="24">
        <f>100+B3</f>
        <v>107.27</v>
      </c>
      <c r="G123" s="24">
        <f>100+B3</f>
        <v>107.27</v>
      </c>
      <c r="H123" s="24">
        <f>100+B3</f>
        <v>107.27</v>
      </c>
      <c r="I123" s="24">
        <f>100+B3</f>
        <v>107.27</v>
      </c>
      <c r="J123" s="24">
        <f>100+B3</f>
        <v>107.27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82.5</v>
      </c>
      <c r="C124" s="24">
        <f>100-E3</f>
        <v>82.5</v>
      </c>
      <c r="D124" s="24">
        <f>100-E3</f>
        <v>82.5</v>
      </c>
      <c r="E124" s="24">
        <f>100-E3</f>
        <v>82.5</v>
      </c>
      <c r="F124" s="24">
        <f>100-E3</f>
        <v>82.5</v>
      </c>
      <c r="G124" s="24">
        <f>100-E3</f>
        <v>82.5</v>
      </c>
      <c r="H124" s="24">
        <f>100-E3</f>
        <v>82.5</v>
      </c>
      <c r="I124" s="24">
        <f>100-E3</f>
        <v>82.5</v>
      </c>
      <c r="J124" s="39">
        <f>100-E3</f>
        <v>82.5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117.5</v>
      </c>
      <c r="C125" s="41">
        <f>100+E3</f>
        <v>117.5</v>
      </c>
      <c r="D125" s="41">
        <f>100+E3</f>
        <v>117.5</v>
      </c>
      <c r="E125" s="41">
        <f>100+E3</f>
        <v>117.5</v>
      </c>
      <c r="F125" s="41">
        <f>100+E3</f>
        <v>117.5</v>
      </c>
      <c r="G125" s="41">
        <f>100+E3</f>
        <v>117.5</v>
      </c>
      <c r="H125" s="41">
        <f>100+E3</f>
        <v>117.5</v>
      </c>
      <c r="I125" s="41">
        <f>100+E3</f>
        <v>117.5</v>
      </c>
      <c r="J125" s="37">
        <f>100+E3</f>
        <v>117.5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4"/>
  <sheetViews>
    <sheetView tabSelected="1" topLeftCell="A8" zoomScale="130" zoomScaleNormal="130" workbookViewId="0">
      <selection activeCell="B23" sqref="B23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102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 t="s">
        <v>103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98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88</v>
      </c>
      <c r="B12" s="100" t="s">
        <v>104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00" t="s">
        <v>116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00" t="s">
        <v>108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B16" s="100" t="s">
        <v>105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00" t="s">
        <v>106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 t="s">
        <v>107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 t="s">
        <v>109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 t="s">
        <v>111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00" t="s">
        <v>113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ht="13.5" thickBot="1" x14ac:dyDescent="0.25">
      <c r="B23" s="100" t="s">
        <v>112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3" ht="45" thickBot="1" x14ac:dyDescent="0.6">
      <c r="B24" s="106"/>
    </row>
    <row r="25" spans="1:13" ht="44.25" x14ac:dyDescent="0.55000000000000004">
      <c r="B25" s="107" t="s">
        <v>68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9"/>
    </row>
    <row r="26" spans="1:13" x14ac:dyDescent="0.2">
      <c r="A26" s="67" t="s">
        <v>88</v>
      </c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x14ac:dyDescent="0.2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1:13" x14ac:dyDescent="0.2">
      <c r="B28" s="123" t="s">
        <v>115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1:13" x14ac:dyDescent="0.2">
      <c r="B29" s="123" t="s">
        <v>114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3" x14ac:dyDescent="0.2"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00" t="s">
        <v>118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x14ac:dyDescent="0.2">
      <c r="B32" s="100" t="s">
        <v>119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x14ac:dyDescent="0.2"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ht="13.5" thickBot="1" x14ac:dyDescent="0.25">
      <c r="B34" s="103" t="s">
        <v>69</v>
      </c>
      <c r="C34" s="104"/>
      <c r="D34" s="124">
        <v>44761</v>
      </c>
      <c r="E34" s="104" t="s">
        <v>117</v>
      </c>
      <c r="F34" s="104"/>
      <c r="G34" s="104"/>
      <c r="H34" s="104"/>
      <c r="I34" s="104"/>
      <c r="J34" s="104"/>
      <c r="K34" s="104"/>
      <c r="L34" s="104"/>
      <c r="M34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O40" sqref="O40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72</v>
      </c>
      <c r="C1" s="109"/>
    </row>
    <row r="2" spans="1:15" x14ac:dyDescent="0.2">
      <c r="A2" s="110">
        <v>12.4</v>
      </c>
      <c r="B2" s="108" t="s">
        <v>73</v>
      </c>
      <c r="C2" s="109"/>
    </row>
    <row r="3" spans="1:15" x14ac:dyDescent="0.2">
      <c r="A3" s="110">
        <v>26.3</v>
      </c>
      <c r="B3" s="108" t="s">
        <v>74</v>
      </c>
      <c r="C3" s="111" t="s">
        <v>75</v>
      </c>
    </row>
    <row r="4" spans="1:15" x14ac:dyDescent="0.2">
      <c r="B4" s="112" t="s">
        <v>76</v>
      </c>
      <c r="C4" s="113">
        <f>SQRT((A2*A2)+(A3*A3))</f>
        <v>29.076622912573601</v>
      </c>
    </row>
    <row r="5" spans="1:15" x14ac:dyDescent="0.2">
      <c r="B5" s="108" t="s">
        <v>77</v>
      </c>
      <c r="C5" s="114">
        <f>0.5*A2</f>
        <v>6.2</v>
      </c>
    </row>
    <row r="6" spans="1:15" x14ac:dyDescent="0.2">
      <c r="B6" s="108" t="s">
        <v>78</v>
      </c>
      <c r="C6" s="114">
        <f>0.25*C4</f>
        <v>7.2691557281434003</v>
      </c>
    </row>
    <row r="7" spans="1:15" x14ac:dyDescent="0.2">
      <c r="B7" s="112" t="s">
        <v>79</v>
      </c>
      <c r="C7" s="114">
        <f>1.65*0.5*A2+C6</f>
        <v>17.4991557281434</v>
      </c>
    </row>
    <row r="8" spans="1:15" x14ac:dyDescent="0.2">
      <c r="L8" s="121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2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80</v>
      </c>
      <c r="C22" s="118" t="s">
        <v>89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2022-12-07T16:22:53Z</dcterms:modified>
</cp:coreProperties>
</file>