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8_{93BB5312-2BBA-4340-B2DC-0162BCF97CA6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F115" i="1"/>
  <c r="F116" i="1" s="1"/>
  <c r="F117" i="1" s="1"/>
  <c r="I115" i="1"/>
  <c r="I118" i="1" s="1"/>
  <c r="J115" i="1"/>
  <c r="J121" i="1" s="1"/>
  <c r="B115" i="1"/>
  <c r="B121" i="1" s="1"/>
  <c r="E115" i="1"/>
  <c r="E114" i="1" s="1"/>
  <c r="G115" i="1"/>
  <c r="G120" i="1" s="1"/>
  <c r="D115" i="1"/>
  <c r="D120" i="1" s="1"/>
  <c r="H115" i="1"/>
  <c r="H116" i="1" s="1"/>
  <c r="H117" i="1" s="1"/>
  <c r="E116" i="1"/>
  <c r="E121" i="1"/>
  <c r="F120" i="1"/>
  <c r="F118" i="1"/>
  <c r="F121" i="1"/>
  <c r="G121" i="1"/>
  <c r="G114" i="1"/>
  <c r="I121" i="1"/>
  <c r="H120" i="1"/>
  <c r="H118" i="1"/>
  <c r="I114" i="1" l="1"/>
  <c r="I120" i="1"/>
  <c r="I116" i="1"/>
  <c r="I117" i="1" s="1"/>
  <c r="D121" i="1"/>
  <c r="H114" i="1"/>
  <c r="J119" i="1"/>
  <c r="G116" i="1"/>
  <c r="G117" i="1" s="1"/>
  <c r="B118" i="1"/>
  <c r="J116" i="1"/>
  <c r="C117" i="1"/>
  <c r="H119" i="1"/>
  <c r="F114" i="1"/>
  <c r="E117" i="1"/>
  <c r="C118" i="1"/>
  <c r="C119" i="1" s="1"/>
  <c r="C121" i="1"/>
  <c r="B116" i="1"/>
  <c r="B117" i="1" s="1"/>
  <c r="H121" i="1"/>
  <c r="E120" i="1"/>
  <c r="C120" i="1"/>
  <c r="C114" i="1"/>
  <c r="B120" i="1"/>
  <c r="B114" i="1"/>
  <c r="J117" i="1"/>
  <c r="D116" i="1"/>
  <c r="D117" i="1" s="1"/>
  <c r="D118" i="1"/>
  <c r="D114" i="1"/>
  <c r="J120" i="1"/>
  <c r="J114" i="1"/>
  <c r="J118" i="1"/>
  <c r="G118" i="1"/>
  <c r="G119" i="1" s="1"/>
  <c r="E118" i="1"/>
  <c r="I119" i="1"/>
  <c r="F119" i="1"/>
  <c r="E119" i="1" l="1"/>
  <c r="B119" i="1"/>
  <c r="D119" i="1"/>
</calcChain>
</file>

<file path=xl/sharedStrings.xml><?xml version="1.0" encoding="utf-8"?>
<sst xmlns="http://schemas.openxmlformats.org/spreadsheetml/2006/main" count="147" uniqueCount="119">
  <si>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</si>
  <si>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</si>
  <si>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</si>
  <si>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</si>
  <si>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</si>
  <si>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</si>
  <si>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</si>
  <si>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</si>
  <si>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</si>
  <si>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</si>
  <si>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</si>
  <si>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</si>
  <si>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</si>
  <si>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</si>
  <si>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</si>
  <si>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</si>
  <si>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</si>
  <si>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</si>
  <si>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</si>
  <si>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</si>
  <si>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</si>
  <si>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</si>
  <si>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</si>
  <si>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</si>
  <si>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</si>
  <si>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</si>
  <si>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</si>
  <si>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</si>
  <si>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</si>
  <si>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</si>
  <si>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</si>
  <si>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</si>
  <si>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</si>
  <si>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</si>
  <si>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</si>
  <si>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</si>
  <si>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</si>
  <si>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</si>
  <si>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</si>
  <si>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</si>
  <si>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</si>
  <si>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</si>
  <si>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</si>
  <si>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</si>
  <si>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</si>
  <si>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</si>
  <si>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</si>
  <si>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</si>
  <si>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</si>
  <si>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</si>
  <si>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</si>
  <si>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</si>
  <si>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</si>
  <si>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</si>
  <si>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</si>
  <si>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</si>
  <si>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</si>
  <si>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</si>
  <si>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</si>
  <si>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</si>
  <si>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</si>
  <si>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</si>
  <si>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</si>
  <si>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</si>
  <si>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</si>
  <si>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</si>
  <si>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</si>
  <si>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</si>
  <si>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</si>
  <si>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</si>
  <si>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</si>
  <si>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</si>
  <si>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</si>
  <si>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</si>
  <si>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</si>
  <si>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</si>
  <si>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</si>
  <si>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</si>
  <si>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</si>
  <si>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</si>
  <si>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</si>
  <si>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biokjemi, St. Olavs hospital</t>
  </si>
  <si>
    <t>Kristine B. Solem, kristine.solem@stolav.no</t>
  </si>
  <si>
    <t>Serum</t>
  </si>
  <si>
    <t>2017 (Bacheloroppgave ved NTNU, Institutt for bioingeniørfag)</t>
  </si>
  <si>
    <t>Siemens Advia Centaur XPT</t>
  </si>
  <si>
    <t>x</t>
  </si>
  <si>
    <t>Oppbevart i romtemeratur i laboratoriet</t>
  </si>
  <si>
    <t>Vacuette serum gelrør</t>
  </si>
  <si>
    <t>&lt; 2 timer</t>
  </si>
  <si>
    <t>inntil 7 døgn</t>
  </si>
  <si>
    <t>romtemperatur</t>
  </si>
  <si>
    <t>3000 G</t>
  </si>
  <si>
    <t>18 *C</t>
  </si>
  <si>
    <t>5 minutter</t>
  </si>
  <si>
    <t>Frosset ved -80 grader etter oppbevaring i romtemperatur</t>
  </si>
  <si>
    <t>Ikke relevant</t>
  </si>
  <si>
    <t>Sentrifugerte serumrør oppbevares 1 - 7 døgn i romtemperatur. Serum overføres til Nuncrør før de fryses ved -80 grader.</t>
  </si>
  <si>
    <t>Dato og signatur: Mai 2017, Kristine B. Solem, kvalitetskoordinator o</t>
  </si>
  <si>
    <t>Kristine B. Solem, valideringsansvarlig</t>
  </si>
  <si>
    <t>Gunhild G. Hov, fagansvarlig lege</t>
  </si>
  <si>
    <t>Nullprøven ble da straks nedfrosset ved minus 80 grader C, mens de andre porsjonene ble oppbevart i romtemperatur i sine angitte tidsrom før de også ble nedfrosset. Alle porsjoner fra samme person ble analysert i samme "batch". Det ble benyttet prøver fra 30 blodgivere. Tillatt bias og tillatt totalfeil er basert på data om biologisk variasjon. Referanse: Ricos C et al. Desirable Specifications for Total Error, Imprecision, and Bias, derived from intra- and inter-individual biologic variation. http://www.westgard.com/biodatabase1.htm (mai 2017)</t>
  </si>
  <si>
    <t>Martin Løkås Westgård som faglig veileder.</t>
  </si>
  <si>
    <t>TSH</t>
  </si>
  <si>
    <t>TSH i serum</t>
  </si>
  <si>
    <t>Siemens TSH, kjemiluminiescens</t>
  </si>
  <si>
    <t>Siemens TSH3-Ultra, REF 06491080</t>
  </si>
  <si>
    <t xml:space="preserve">Bacheloroppgave ved NTNU, mai 2017. Analyse av TSH på Advia Centaur ble utført av bioingeniørstudentene Marit Sørum og Andrea Sørvig med bioingeniør </t>
  </si>
  <si>
    <t>TSH i serum (mIE/L) er holdbar inntil 7 døgn ved oppbevaring i romtemperatur.</t>
  </si>
  <si>
    <t>S-TSH i romtemperatur, Advia Centaur XPT (mIE/L)</t>
  </si>
  <si>
    <t>Betingelse 6</t>
  </si>
  <si>
    <t>Betingelse 7</t>
  </si>
  <si>
    <t>24 timer</t>
  </si>
  <si>
    <t>48 timer</t>
  </si>
  <si>
    <t>72 timer</t>
  </si>
  <si>
    <t>96 timer</t>
  </si>
  <si>
    <t>120 timer</t>
  </si>
  <si>
    <t>144 timer</t>
  </si>
  <si>
    <t>168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</si>
</sst>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8"/>
      <name val="Microsoft Sans Serif"/>
      <family val="2"/>
    </font>
    <font>
      <sz val="8"/>
      <color indexed="6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5" fillId="5" borderId="24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5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24" xfId="0" applyFont="1" applyFill="1" applyBorder="1"/>
    <xf numFmtId="0" fontId="19" fillId="4" borderId="0" xfId="0" applyFont="1" applyFill="1" applyBorder="1"/>
    <xf numFmtId="0" fontId="19" fillId="5" borderId="24" xfId="0" applyFont="1" applyFill="1" applyBorder="1" applyAlignment="1">
      <alignment horizontal="center"/>
    </xf>
    <xf numFmtId="0" fontId="19" fillId="6" borderId="24" xfId="0" applyFont="1" applyFill="1" applyBorder="1"/>
    <xf numFmtId="0" fontId="19" fillId="6" borderId="25" xfId="0" applyFont="1" applyFill="1" applyBorder="1" applyAlignment="1"/>
    <xf numFmtId="0" fontId="19" fillId="6" borderId="27" xfId="0" applyFont="1" applyFill="1" applyBorder="1" applyAlignment="1"/>
    <xf numFmtId="0" fontId="19" fillId="6" borderId="25" xfId="0" applyFont="1" applyFill="1" applyBorder="1"/>
    <xf numFmtId="0" fontId="19" fillId="6" borderId="26" xfId="0" applyFont="1" applyFill="1" applyBorder="1"/>
    <xf numFmtId="0" fontId="19" fillId="6" borderId="27" xfId="0" applyFont="1" applyFill="1" applyBorder="1"/>
    <xf numFmtId="0" fontId="20" fillId="6" borderId="24" xfId="0" applyFont="1" applyFill="1" applyBorder="1"/>
    <xf numFmtId="0" fontId="19" fillId="6" borderId="29" xfId="0" applyFont="1" applyFill="1" applyBorder="1"/>
    <xf numFmtId="0" fontId="19" fillId="5" borderId="29" xfId="0" applyFont="1" applyFill="1" applyBorder="1"/>
    <xf numFmtId="0" fontId="19" fillId="6" borderId="30" xfId="0" applyFont="1" applyFill="1" applyBorder="1"/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23" xfId="0" applyFont="1" applyFill="1" applyBorder="1"/>
    <xf numFmtId="0" fontId="19" fillId="5" borderId="33" xfId="0" applyFont="1" applyFill="1" applyBorder="1"/>
    <xf numFmtId="0" fontId="19" fillId="6" borderId="34" xfId="0" applyFont="1" applyFill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6" borderId="37" xfId="0" applyFont="1" applyFill="1" applyBorder="1"/>
    <xf numFmtId="0" fontId="13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1" fillId="4" borderId="0" xfId="0" applyFont="1" applyFill="1"/>
    <xf numFmtId="0" fontId="21" fillId="5" borderId="44" xfId="0" applyFont="1" applyFill="1" applyBorder="1"/>
    <xf numFmtId="165" fontId="23" fillId="0" borderId="24" xfId="2" applyNumberFormat="1" applyFont="1" applyFill="1" applyBorder="1" applyAlignment="1" applyProtection="1">
      <alignment horizontal="center" vertical="top"/>
      <protection locked="0"/>
    </xf>
    <xf numFmtId="165" fontId="24" fillId="0" borderId="24" xfId="2" applyNumberFormat="1" applyFont="1" applyFill="1" applyBorder="1" applyAlignment="1" applyProtection="1">
      <alignment horizontal="center" vertical="top"/>
      <protection locked="0"/>
    </xf>
    <xf numFmtId="165" fontId="23" fillId="0" borderId="24" xfId="2" applyNumberFormat="1" applyFont="1" applyBorder="1" applyAlignment="1" applyProtection="1">
      <alignment horizontal="center" vertical="top"/>
      <protection locked="0"/>
    </xf>
    <xf numFmtId="165" fontId="24" fillId="0" borderId="24" xfId="2" applyNumberFormat="1" applyFont="1" applyBorder="1" applyAlignment="1" applyProtection="1">
      <alignment horizontal="center" vertical="top"/>
      <protection locked="0"/>
    </xf>
    <xf numFmtId="0" fontId="22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left" wrapText="1"/>
    </xf>
    <xf numFmtId="0" fontId="19" fillId="5" borderId="26" xfId="0" applyFont="1" applyFill="1" applyBorder="1" applyAlignment="1">
      <alignment horizontal="left" wrapText="1"/>
    </xf>
    <xf numFmtId="0" fontId="19" fillId="5" borderId="27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5" borderId="47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8" xfId="0" applyFill="1" applyBorder="1" applyAlignment="1">
      <alignment horizontal="left" wrapText="1"/>
    </xf>
  </cellXfs>
  <cellStyles count="3">
    <cellStyle name="Hyperkobling" xfId="1" builtinId="8"/>
    <cellStyle name="Normal" xfId="0" builtinId="0"/>
    <cellStyle name="Normal 2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0.000</c:formatCode>
                <c:ptCount val="9"/>
                <c:pt idx="0">
                  <c:v>1.3720000000000001</c:v>
                </c:pt>
                <c:pt idx="1">
                  <c:v>1.341</c:v>
                </c:pt>
                <c:pt idx="2">
                  <c:v>1.407</c:v>
                </c:pt>
                <c:pt idx="3">
                  <c:v>1.399</c:v>
                </c:pt>
                <c:pt idx="4">
                  <c:v>1.413</c:v>
                </c:pt>
                <c:pt idx="5">
                  <c:v>1.375</c:v>
                </c:pt>
                <c:pt idx="6">
                  <c:v>1.3859999999999999</c:v>
                </c:pt>
                <c:pt idx="7">
                  <c:v>1.4239999999999999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2AE-BB66-24E8BF13D2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0.000</c:formatCode>
                <c:ptCount val="9"/>
                <c:pt idx="0">
                  <c:v>1.385</c:v>
                </c:pt>
                <c:pt idx="1">
                  <c:v>1.371</c:v>
                </c:pt>
                <c:pt idx="2">
                  <c:v>1.3919999999999999</c:v>
                </c:pt>
                <c:pt idx="3">
                  <c:v>1.3620000000000001</c:v>
                </c:pt>
                <c:pt idx="4">
                  <c:v>1.3740000000000001</c:v>
                </c:pt>
                <c:pt idx="5">
                  <c:v>1.375</c:v>
                </c:pt>
                <c:pt idx="6">
                  <c:v>1.3620000000000001</c:v>
                </c:pt>
                <c:pt idx="7">
                  <c:v>1.3640000000000001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2AE-BB66-24E8BF13D2E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0.000</c:formatCode>
                <c:ptCount val="9"/>
                <c:pt idx="0">
                  <c:v>1.7</c:v>
                </c:pt>
                <c:pt idx="1">
                  <c:v>1.7549999999999999</c:v>
                </c:pt>
                <c:pt idx="2">
                  <c:v>1.7609999999999999</c:v>
                </c:pt>
                <c:pt idx="3">
                  <c:v>1.7270000000000001</c:v>
                </c:pt>
                <c:pt idx="4">
                  <c:v>1.7529999999999999</c:v>
                </c:pt>
                <c:pt idx="5">
                  <c:v>1.7430000000000001</c:v>
                </c:pt>
                <c:pt idx="6">
                  <c:v>1.7390000000000001</c:v>
                </c:pt>
                <c:pt idx="7">
                  <c:v>1.752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2AE-BB66-24E8BF13D2E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0.000</c:formatCode>
                <c:ptCount val="9"/>
                <c:pt idx="0">
                  <c:v>1.837</c:v>
                </c:pt>
                <c:pt idx="1">
                  <c:v>1.8620000000000001</c:v>
                </c:pt>
                <c:pt idx="2">
                  <c:v>1.891</c:v>
                </c:pt>
                <c:pt idx="3">
                  <c:v>1.8260000000000001</c:v>
                </c:pt>
                <c:pt idx="4">
                  <c:v>1.861</c:v>
                </c:pt>
                <c:pt idx="5">
                  <c:v>1.911</c:v>
                </c:pt>
                <c:pt idx="6">
                  <c:v>1.9159999999999999</c:v>
                </c:pt>
                <c:pt idx="7">
                  <c:v>1.911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2AE-BB66-24E8BF13D2E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0.000</c:formatCode>
                <c:ptCount val="9"/>
                <c:pt idx="0">
                  <c:v>1.264</c:v>
                </c:pt>
                <c:pt idx="1">
                  <c:v>1.282</c:v>
                </c:pt>
                <c:pt idx="2">
                  <c:v>1.2889999999999999</c:v>
                </c:pt>
                <c:pt idx="3">
                  <c:v>1.294</c:v>
                </c:pt>
                <c:pt idx="4">
                  <c:v>1.2729999999999999</c:v>
                </c:pt>
                <c:pt idx="5">
                  <c:v>1.2889999999999999</c:v>
                </c:pt>
                <c:pt idx="6">
                  <c:v>1.2809999999999999</c:v>
                </c:pt>
                <c:pt idx="7">
                  <c:v>1.298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2AE-BB66-24E8BF13D2E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0.000</c:formatCode>
                <c:ptCount val="9"/>
                <c:pt idx="0">
                  <c:v>0.77400000000000002</c:v>
                </c:pt>
                <c:pt idx="1">
                  <c:v>0.76200000000000001</c:v>
                </c:pt>
                <c:pt idx="2">
                  <c:v>0.79</c:v>
                </c:pt>
                <c:pt idx="3">
                  <c:v>0.79900000000000004</c:v>
                </c:pt>
                <c:pt idx="4">
                  <c:v>0.79100000000000004</c:v>
                </c:pt>
                <c:pt idx="5">
                  <c:v>0.78100000000000003</c:v>
                </c:pt>
                <c:pt idx="6">
                  <c:v>0.78400000000000003</c:v>
                </c:pt>
                <c:pt idx="7">
                  <c:v>0.78200000000000003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2AE-BB66-24E8BF13D2E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0.000</c:formatCode>
                <c:ptCount val="9"/>
                <c:pt idx="0">
                  <c:v>1.5069999999999999</c:v>
                </c:pt>
                <c:pt idx="1">
                  <c:v>1.4610000000000001</c:v>
                </c:pt>
                <c:pt idx="2">
                  <c:v>1.4790000000000001</c:v>
                </c:pt>
                <c:pt idx="3">
                  <c:v>1.486</c:v>
                </c:pt>
                <c:pt idx="4">
                  <c:v>1.494</c:v>
                </c:pt>
                <c:pt idx="5">
                  <c:v>1.504</c:v>
                </c:pt>
                <c:pt idx="6">
                  <c:v>1.4930000000000001</c:v>
                </c:pt>
                <c:pt idx="7">
                  <c:v>1.498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2AE-BB66-24E8BF13D2E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0.000</c:formatCode>
                <c:ptCount val="9"/>
                <c:pt idx="0">
                  <c:v>1.4510000000000001</c:v>
                </c:pt>
                <c:pt idx="1">
                  <c:v>1.454</c:v>
                </c:pt>
                <c:pt idx="2">
                  <c:v>1.462</c:v>
                </c:pt>
                <c:pt idx="3">
                  <c:v>1.4470000000000001</c:v>
                </c:pt>
                <c:pt idx="4">
                  <c:v>1.4339999999999999</c:v>
                </c:pt>
                <c:pt idx="5">
                  <c:v>1.4370000000000001</c:v>
                </c:pt>
                <c:pt idx="6">
                  <c:v>1.42</c:v>
                </c:pt>
                <c:pt idx="7">
                  <c:v>1.4630000000000001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2AE-BB66-24E8BF13D2E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0.000</c:formatCode>
                <c:ptCount val="9"/>
                <c:pt idx="0">
                  <c:v>1.0489999999999999</c:v>
                </c:pt>
                <c:pt idx="1">
                  <c:v>1.0660000000000001</c:v>
                </c:pt>
                <c:pt idx="2">
                  <c:v>1.0449999999999999</c:v>
                </c:pt>
                <c:pt idx="3">
                  <c:v>1.0580000000000001</c:v>
                </c:pt>
                <c:pt idx="4">
                  <c:v>1.044</c:v>
                </c:pt>
                <c:pt idx="5">
                  <c:v>1.0569999999999999</c:v>
                </c:pt>
                <c:pt idx="6">
                  <c:v>1.05</c:v>
                </c:pt>
                <c:pt idx="7">
                  <c:v>1.075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2AE-BB66-24E8BF13D2E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0.000</c:formatCode>
                <c:ptCount val="9"/>
                <c:pt idx="0">
                  <c:v>1.7130000000000001</c:v>
                </c:pt>
                <c:pt idx="1">
                  <c:v>1.7030000000000001</c:v>
                </c:pt>
                <c:pt idx="2">
                  <c:v>1.6950000000000001</c:v>
                </c:pt>
                <c:pt idx="3">
                  <c:v>1.702</c:v>
                </c:pt>
                <c:pt idx="4">
                  <c:v>1.675</c:v>
                </c:pt>
                <c:pt idx="5">
                  <c:v>1.698</c:v>
                </c:pt>
                <c:pt idx="6">
                  <c:v>1.702</c:v>
                </c:pt>
                <c:pt idx="7">
                  <c:v>1.69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B39-42AE-BB66-24E8BF13D2E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0.000</c:formatCode>
                <c:ptCount val="9"/>
                <c:pt idx="0">
                  <c:v>1.835</c:v>
                </c:pt>
                <c:pt idx="1">
                  <c:v>1.8680000000000001</c:v>
                </c:pt>
                <c:pt idx="2">
                  <c:v>1.833</c:v>
                </c:pt>
                <c:pt idx="3">
                  <c:v>1.9079999999999999</c:v>
                </c:pt>
                <c:pt idx="4">
                  <c:v>1.8859999999999999</c:v>
                </c:pt>
                <c:pt idx="5">
                  <c:v>1.8939999999999999</c:v>
                </c:pt>
                <c:pt idx="6">
                  <c:v>1.913</c:v>
                </c:pt>
                <c:pt idx="7">
                  <c:v>1.867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39-42AE-BB66-24E8BF13D2E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0.000</c:formatCode>
                <c:ptCount val="9"/>
                <c:pt idx="0">
                  <c:v>0.65200000000000002</c:v>
                </c:pt>
                <c:pt idx="1">
                  <c:v>0.64500000000000002</c:v>
                </c:pt>
                <c:pt idx="2">
                  <c:v>0.64600000000000002</c:v>
                </c:pt>
                <c:pt idx="3">
                  <c:v>0.63100000000000001</c:v>
                </c:pt>
                <c:pt idx="4">
                  <c:v>0.64800000000000002</c:v>
                </c:pt>
                <c:pt idx="5">
                  <c:v>0.64</c:v>
                </c:pt>
                <c:pt idx="6">
                  <c:v>0.64400000000000002</c:v>
                </c:pt>
                <c:pt idx="7">
                  <c:v>0.63900000000000001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B39-42AE-BB66-24E8BF13D2E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0.000</c:formatCode>
                <c:ptCount val="9"/>
                <c:pt idx="0">
                  <c:v>2.1739999999999999</c:v>
                </c:pt>
                <c:pt idx="1">
                  <c:v>2.1760000000000002</c:v>
                </c:pt>
                <c:pt idx="2">
                  <c:v>2.2040000000000002</c:v>
                </c:pt>
                <c:pt idx="3">
                  <c:v>2.1110000000000002</c:v>
                </c:pt>
                <c:pt idx="4">
                  <c:v>2.1589999999999998</c:v>
                </c:pt>
                <c:pt idx="5">
                  <c:v>2.21</c:v>
                </c:pt>
                <c:pt idx="6">
                  <c:v>2.1480000000000001</c:v>
                </c:pt>
                <c:pt idx="7">
                  <c:v>2.1680000000000001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B39-42AE-BB66-24E8BF13D2E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0.000</c:formatCode>
                <c:ptCount val="9"/>
                <c:pt idx="0">
                  <c:v>2.0939999999999999</c:v>
                </c:pt>
                <c:pt idx="1">
                  <c:v>2.105</c:v>
                </c:pt>
                <c:pt idx="2">
                  <c:v>2.129</c:v>
                </c:pt>
                <c:pt idx="3">
                  <c:v>2.1230000000000002</c:v>
                </c:pt>
                <c:pt idx="4">
                  <c:v>2.0880000000000001</c:v>
                </c:pt>
                <c:pt idx="5">
                  <c:v>2.0659999999999998</c:v>
                </c:pt>
                <c:pt idx="6">
                  <c:v>2.0379999999999998</c:v>
                </c:pt>
                <c:pt idx="7">
                  <c:v>2.097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39-42AE-BB66-24E8BF13D2E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0.000</c:formatCode>
                <c:ptCount val="9"/>
                <c:pt idx="0">
                  <c:v>1.357</c:v>
                </c:pt>
                <c:pt idx="1">
                  <c:v>1.391</c:v>
                </c:pt>
                <c:pt idx="2">
                  <c:v>1.417</c:v>
                </c:pt>
                <c:pt idx="3">
                  <c:v>1.403</c:v>
                </c:pt>
                <c:pt idx="4">
                  <c:v>1.363</c:v>
                </c:pt>
                <c:pt idx="5">
                  <c:v>1.359</c:v>
                </c:pt>
                <c:pt idx="6">
                  <c:v>1.385</c:v>
                </c:pt>
                <c:pt idx="7">
                  <c:v>1.403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39-42AE-BB66-24E8BF13D2E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0.000</c:formatCode>
                <c:ptCount val="9"/>
                <c:pt idx="0">
                  <c:v>2.411</c:v>
                </c:pt>
                <c:pt idx="1">
                  <c:v>2.2999999999999998</c:v>
                </c:pt>
                <c:pt idx="2">
                  <c:v>2.4089999999999998</c:v>
                </c:pt>
                <c:pt idx="3">
                  <c:v>2.3450000000000002</c:v>
                </c:pt>
                <c:pt idx="4">
                  <c:v>2.3519999999999999</c:v>
                </c:pt>
                <c:pt idx="5">
                  <c:v>2.3780000000000001</c:v>
                </c:pt>
                <c:pt idx="6">
                  <c:v>2.355</c:v>
                </c:pt>
                <c:pt idx="7">
                  <c:v>2.395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39-42AE-BB66-24E8BF13D2E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0.000</c:formatCode>
                <c:ptCount val="9"/>
                <c:pt idx="0">
                  <c:v>1.365</c:v>
                </c:pt>
                <c:pt idx="1">
                  <c:v>1.3140000000000001</c:v>
                </c:pt>
                <c:pt idx="2">
                  <c:v>1.363</c:v>
                </c:pt>
                <c:pt idx="3">
                  <c:v>1.38</c:v>
                </c:pt>
                <c:pt idx="4">
                  <c:v>1.36</c:v>
                </c:pt>
                <c:pt idx="5">
                  <c:v>1.37</c:v>
                </c:pt>
                <c:pt idx="6">
                  <c:v>1.3380000000000001</c:v>
                </c:pt>
                <c:pt idx="7">
                  <c:v>1.3640000000000001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B39-42AE-BB66-24E8BF13D2E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0.000</c:formatCode>
                <c:ptCount val="9"/>
                <c:pt idx="0">
                  <c:v>1.091</c:v>
                </c:pt>
                <c:pt idx="1">
                  <c:v>1.087</c:v>
                </c:pt>
                <c:pt idx="2">
                  <c:v>1.046</c:v>
                </c:pt>
                <c:pt idx="3">
                  <c:v>1.08</c:v>
                </c:pt>
                <c:pt idx="4">
                  <c:v>1.1060000000000001</c:v>
                </c:pt>
                <c:pt idx="5">
                  <c:v>1.0740000000000001</c:v>
                </c:pt>
                <c:pt idx="6">
                  <c:v>1.085</c:v>
                </c:pt>
                <c:pt idx="7">
                  <c:v>1.093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B39-42AE-BB66-24E8BF13D2E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0.000</c:formatCode>
                <c:ptCount val="9"/>
                <c:pt idx="0">
                  <c:v>2.1379999999999999</c:v>
                </c:pt>
                <c:pt idx="1">
                  <c:v>2.0760000000000001</c:v>
                </c:pt>
                <c:pt idx="2">
                  <c:v>2.0910000000000002</c:v>
                </c:pt>
                <c:pt idx="3">
                  <c:v>2.101</c:v>
                </c:pt>
                <c:pt idx="4">
                  <c:v>2.125</c:v>
                </c:pt>
                <c:pt idx="5">
                  <c:v>2.1429999999999998</c:v>
                </c:pt>
                <c:pt idx="6">
                  <c:v>2.125</c:v>
                </c:pt>
                <c:pt idx="7">
                  <c:v>2.09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39-42AE-BB66-24E8BF13D2E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0.000</c:formatCode>
                <c:ptCount val="9"/>
                <c:pt idx="0">
                  <c:v>0.72399999999999998</c:v>
                </c:pt>
                <c:pt idx="1">
                  <c:v>0.68300000000000005</c:v>
                </c:pt>
                <c:pt idx="2">
                  <c:v>0.68799999999999994</c:v>
                </c:pt>
                <c:pt idx="3">
                  <c:v>0.70499999999999996</c:v>
                </c:pt>
                <c:pt idx="4">
                  <c:v>0.70799999999999996</c:v>
                </c:pt>
                <c:pt idx="5">
                  <c:v>0.71499999999999997</c:v>
                </c:pt>
                <c:pt idx="6">
                  <c:v>0.69799999999999995</c:v>
                </c:pt>
                <c:pt idx="7">
                  <c:v>0.68700000000000006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39-42AE-BB66-24E8BF13D2E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0.000</c:formatCode>
                <c:ptCount val="9"/>
                <c:pt idx="0">
                  <c:v>2.1469999999999998</c:v>
                </c:pt>
                <c:pt idx="1">
                  <c:v>2.3370000000000002</c:v>
                </c:pt>
                <c:pt idx="2">
                  <c:v>2.3079999999999998</c:v>
                </c:pt>
                <c:pt idx="3">
                  <c:v>2.2469999999999999</c:v>
                </c:pt>
                <c:pt idx="4">
                  <c:v>2.25</c:v>
                </c:pt>
                <c:pt idx="5">
                  <c:v>2.298</c:v>
                </c:pt>
                <c:pt idx="6">
                  <c:v>2.3029999999999999</c:v>
                </c:pt>
                <c:pt idx="7">
                  <c:v>2.254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B39-42AE-BB66-24E8BF13D2E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0.000</c:formatCode>
                <c:ptCount val="9"/>
                <c:pt idx="0">
                  <c:v>1.151</c:v>
                </c:pt>
                <c:pt idx="1">
                  <c:v>1.137</c:v>
                </c:pt>
                <c:pt idx="2">
                  <c:v>1.1739999999999999</c:v>
                </c:pt>
                <c:pt idx="3">
                  <c:v>1.153</c:v>
                </c:pt>
                <c:pt idx="4">
                  <c:v>1.1819999999999999</c:v>
                </c:pt>
                <c:pt idx="5">
                  <c:v>1.1559999999999999</c:v>
                </c:pt>
                <c:pt idx="6">
                  <c:v>1.127</c:v>
                </c:pt>
                <c:pt idx="7">
                  <c:v>1.165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B39-42AE-BB66-24E8BF13D2E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0.000</c:formatCode>
                <c:ptCount val="9"/>
                <c:pt idx="0">
                  <c:v>2.68</c:v>
                </c:pt>
                <c:pt idx="1">
                  <c:v>2.7229999999999999</c:v>
                </c:pt>
                <c:pt idx="2">
                  <c:v>2.657</c:v>
                </c:pt>
                <c:pt idx="3">
                  <c:v>2.76</c:v>
                </c:pt>
                <c:pt idx="4">
                  <c:v>2.7170000000000001</c:v>
                </c:pt>
                <c:pt idx="5">
                  <c:v>2.738</c:v>
                </c:pt>
                <c:pt idx="6">
                  <c:v>2.6589999999999998</c:v>
                </c:pt>
                <c:pt idx="7">
                  <c:v>2.726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B39-42AE-BB66-24E8BF13D2E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0.000</c:formatCode>
                <c:ptCount val="9"/>
                <c:pt idx="0">
                  <c:v>0.377</c:v>
                </c:pt>
                <c:pt idx="1">
                  <c:v>0.38100000000000001</c:v>
                </c:pt>
                <c:pt idx="2">
                  <c:v>0.36899999999999999</c:v>
                </c:pt>
                <c:pt idx="3">
                  <c:v>0.38200000000000001</c:v>
                </c:pt>
                <c:pt idx="4">
                  <c:v>0.378</c:v>
                </c:pt>
                <c:pt idx="5">
                  <c:v>0.38300000000000001</c:v>
                </c:pt>
                <c:pt idx="6">
                  <c:v>0.38200000000000001</c:v>
                </c:pt>
                <c:pt idx="7">
                  <c:v>0.38900000000000001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B39-42AE-BB66-24E8BF13D2E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0.000</c:formatCode>
                <c:ptCount val="9"/>
                <c:pt idx="0">
                  <c:v>1.367</c:v>
                </c:pt>
                <c:pt idx="1">
                  <c:v>1.397</c:v>
                </c:pt>
                <c:pt idx="2">
                  <c:v>1.3460000000000001</c:v>
                </c:pt>
                <c:pt idx="3">
                  <c:v>1.397</c:v>
                </c:pt>
                <c:pt idx="4">
                  <c:v>1.3759999999999999</c:v>
                </c:pt>
                <c:pt idx="5">
                  <c:v>1.3939999999999999</c:v>
                </c:pt>
                <c:pt idx="6">
                  <c:v>1.3939999999999999</c:v>
                </c:pt>
                <c:pt idx="7">
                  <c:v>1.4059999999999999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B39-42AE-BB66-24E8BF13D2E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0.000</c:formatCode>
                <c:ptCount val="9"/>
                <c:pt idx="0">
                  <c:v>0.60499999999999998</c:v>
                </c:pt>
                <c:pt idx="1">
                  <c:v>0.59199999999999997</c:v>
                </c:pt>
                <c:pt idx="2">
                  <c:v>0.61399999999999999</c:v>
                </c:pt>
                <c:pt idx="3">
                  <c:v>0.59099999999999997</c:v>
                </c:pt>
                <c:pt idx="4">
                  <c:v>0.59199999999999997</c:v>
                </c:pt>
                <c:pt idx="5">
                  <c:v>0.59599999999999997</c:v>
                </c:pt>
                <c:pt idx="6">
                  <c:v>0.60899999999999999</c:v>
                </c:pt>
                <c:pt idx="7">
                  <c:v>0.61099999999999999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B39-42AE-BB66-24E8BF13D2E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0.000</c:formatCode>
                <c:ptCount val="9"/>
                <c:pt idx="0">
                  <c:v>1.9590000000000001</c:v>
                </c:pt>
                <c:pt idx="1">
                  <c:v>1.978</c:v>
                </c:pt>
                <c:pt idx="2">
                  <c:v>1.9570000000000001</c:v>
                </c:pt>
                <c:pt idx="3">
                  <c:v>1.9790000000000001</c:v>
                </c:pt>
                <c:pt idx="4">
                  <c:v>1.9419999999999999</c:v>
                </c:pt>
                <c:pt idx="5">
                  <c:v>2.0019999999999998</c:v>
                </c:pt>
                <c:pt idx="6">
                  <c:v>1.9630000000000001</c:v>
                </c:pt>
                <c:pt idx="7">
                  <c:v>1.9570000000000001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B39-42AE-BB66-24E8BF13D2E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0.000</c:formatCode>
                <c:ptCount val="9"/>
                <c:pt idx="0">
                  <c:v>1.456</c:v>
                </c:pt>
                <c:pt idx="1">
                  <c:v>1.427</c:v>
                </c:pt>
                <c:pt idx="2">
                  <c:v>1.4830000000000001</c:v>
                </c:pt>
                <c:pt idx="3">
                  <c:v>1.45</c:v>
                </c:pt>
                <c:pt idx="4">
                  <c:v>1.421</c:v>
                </c:pt>
                <c:pt idx="5">
                  <c:v>1.45</c:v>
                </c:pt>
                <c:pt idx="6">
                  <c:v>1.4450000000000001</c:v>
                </c:pt>
                <c:pt idx="7">
                  <c:v>1.468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B39-42AE-BB66-24E8BF13D2E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0.000</c:formatCode>
                <c:ptCount val="9"/>
                <c:pt idx="0">
                  <c:v>1.085</c:v>
                </c:pt>
                <c:pt idx="1">
                  <c:v>1.079</c:v>
                </c:pt>
                <c:pt idx="2">
                  <c:v>1.0860000000000001</c:v>
                </c:pt>
                <c:pt idx="3">
                  <c:v>1.095</c:v>
                </c:pt>
                <c:pt idx="4">
                  <c:v>1.109</c:v>
                </c:pt>
                <c:pt idx="5">
                  <c:v>1.091</c:v>
                </c:pt>
                <c:pt idx="6">
                  <c:v>1.0920000000000001</c:v>
                </c:pt>
                <c:pt idx="7">
                  <c:v>1.101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B39-42AE-BB66-24E8BF13D2E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0.000</c:formatCode>
                <c:ptCount val="9"/>
                <c:pt idx="0">
                  <c:v>1.01</c:v>
                </c:pt>
                <c:pt idx="1">
                  <c:v>1.054</c:v>
                </c:pt>
                <c:pt idx="2">
                  <c:v>1.036</c:v>
                </c:pt>
                <c:pt idx="3">
                  <c:v>1.048</c:v>
                </c:pt>
                <c:pt idx="4">
                  <c:v>1.0649999999999999</c:v>
                </c:pt>
                <c:pt idx="5">
                  <c:v>1.0620000000000001</c:v>
                </c:pt>
                <c:pt idx="6">
                  <c:v>1.0549999999999999</c:v>
                </c:pt>
                <c:pt idx="7">
                  <c:v>1.054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B39-42AE-BB66-24E8BF13D2E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B39-42AE-BB66-24E8BF13D2E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B39-42AE-BB66-24E8BF13D2E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B39-42AE-BB66-24E8BF13D2E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B39-42AE-BB66-24E8BF13D2E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B39-42AE-BB66-24E8BF13D2E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B39-42AE-BB66-24E8BF13D2E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B39-42AE-BB66-24E8BF13D2E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B39-42AE-BB66-24E8BF13D2E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B39-42AE-BB66-24E8BF13D2E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B39-42AE-BB66-24E8BF13D2E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B39-42AE-BB66-24E8BF13D2E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B39-42AE-BB66-24E8BF13D2E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B39-42AE-BB66-24E8BF13D2E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B39-42AE-BB66-24E8BF13D2E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B39-42AE-BB66-24E8BF13D2E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B39-42AE-BB66-24E8BF13D2E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B39-42AE-BB66-24E8BF13D2E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B39-42AE-BB66-24E8BF13D2E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B39-42AE-BB66-24E8BF13D2E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B39-42AE-BB66-24E8BF13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5849737532809"/>
          <c:y val="3.7037037037037035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97.740524781341094</c:v>
                </c:pt>
                <c:pt idx="2">
                  <c:v>102.55102040816327</c:v>
                </c:pt>
                <c:pt idx="3">
                  <c:v>101.96793002915452</c:v>
                </c:pt>
                <c:pt idx="4">
                  <c:v>102.98833819241982</c:v>
                </c:pt>
                <c:pt idx="5">
                  <c:v>100.21865889212826</c:v>
                </c:pt>
                <c:pt idx="6">
                  <c:v>101.0204081632653</c:v>
                </c:pt>
                <c:pt idx="7">
                  <c:v>103.79008746355684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2-4A4F-B2E4-80F976CF64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98.989169675090253</c:v>
                </c:pt>
                <c:pt idx="2">
                  <c:v>100.50541516245485</c:v>
                </c:pt>
                <c:pt idx="3">
                  <c:v>98.33935018050542</c:v>
                </c:pt>
                <c:pt idx="4">
                  <c:v>99.205776173285216</c:v>
                </c:pt>
                <c:pt idx="5">
                  <c:v>99.277978339350184</c:v>
                </c:pt>
                <c:pt idx="6">
                  <c:v>98.33935018050542</c:v>
                </c:pt>
                <c:pt idx="7">
                  <c:v>98.483754512635386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A4F-B2E4-80F976CF640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103.23529411764704</c:v>
                </c:pt>
                <c:pt idx="2">
                  <c:v>103.58823529411765</c:v>
                </c:pt>
                <c:pt idx="3">
                  <c:v>101.58823529411765</c:v>
                </c:pt>
                <c:pt idx="4">
                  <c:v>103.11764705882354</c:v>
                </c:pt>
                <c:pt idx="5">
                  <c:v>102.52941176470588</c:v>
                </c:pt>
                <c:pt idx="6">
                  <c:v>102.29411764705883</c:v>
                </c:pt>
                <c:pt idx="7">
                  <c:v>103.05882352941175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2-4A4F-B2E4-80F976CF640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101.36091453456724</c:v>
                </c:pt>
                <c:pt idx="2">
                  <c:v>102.93957539466523</c:v>
                </c:pt>
                <c:pt idx="3">
                  <c:v>99.401197604790426</c:v>
                </c:pt>
                <c:pt idx="4">
                  <c:v>101.30647795318455</c:v>
                </c:pt>
                <c:pt idx="5">
                  <c:v>104.028307022319</c:v>
                </c:pt>
                <c:pt idx="6">
                  <c:v>104.30048992923244</c:v>
                </c:pt>
                <c:pt idx="7">
                  <c:v>104.028307022319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2-4A4F-B2E4-80F976CF640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101.4240506329114</c:v>
                </c:pt>
                <c:pt idx="2">
                  <c:v>101.97784810126582</c:v>
                </c:pt>
                <c:pt idx="3">
                  <c:v>102.373417721519</c:v>
                </c:pt>
                <c:pt idx="4">
                  <c:v>100.71202531645569</c:v>
                </c:pt>
                <c:pt idx="5">
                  <c:v>101.97784810126582</c:v>
                </c:pt>
                <c:pt idx="6">
                  <c:v>101.34493670886076</c:v>
                </c:pt>
                <c:pt idx="7">
                  <c:v>102.68987341772151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02-4A4F-B2E4-80F976CF640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98.449612403100772</c:v>
                </c:pt>
                <c:pt idx="2">
                  <c:v>102.0671834625323</c:v>
                </c:pt>
                <c:pt idx="3">
                  <c:v>103.22997416020672</c:v>
                </c:pt>
                <c:pt idx="4">
                  <c:v>102.19638242894058</c:v>
                </c:pt>
                <c:pt idx="5">
                  <c:v>100.90439276485787</c:v>
                </c:pt>
                <c:pt idx="6">
                  <c:v>101.29198966408268</c:v>
                </c:pt>
                <c:pt idx="7">
                  <c:v>101.03359173126616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2-4A4F-B2E4-80F976CF640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96.947577969475802</c:v>
                </c:pt>
                <c:pt idx="2">
                  <c:v>98.142003981420061</c:v>
                </c:pt>
                <c:pt idx="3">
                  <c:v>98.606502986065038</c:v>
                </c:pt>
                <c:pt idx="4">
                  <c:v>99.137358991373588</c:v>
                </c:pt>
                <c:pt idx="5">
                  <c:v>99.800928998009297</c:v>
                </c:pt>
                <c:pt idx="6">
                  <c:v>99.071001990710045</c:v>
                </c:pt>
                <c:pt idx="7">
                  <c:v>99.402786994027878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02-4A4F-B2E4-80F976CF640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100.20675396278429</c:v>
                </c:pt>
                <c:pt idx="2">
                  <c:v>100.75809786354237</c:v>
                </c:pt>
                <c:pt idx="3">
                  <c:v>99.724328049620951</c:v>
                </c:pt>
                <c:pt idx="4">
                  <c:v>98.82839421088903</c:v>
                </c:pt>
                <c:pt idx="5">
                  <c:v>99.035148173673321</c:v>
                </c:pt>
                <c:pt idx="6">
                  <c:v>97.863542384562365</c:v>
                </c:pt>
                <c:pt idx="7">
                  <c:v>100.82701585113716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02-4A4F-B2E4-80F976CF640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101.62059103908486</c:v>
                </c:pt>
                <c:pt idx="2">
                  <c:v>99.618684461391808</c:v>
                </c:pt>
                <c:pt idx="3">
                  <c:v>100.85795996186846</c:v>
                </c:pt>
                <c:pt idx="4">
                  <c:v>99.52335557673976</c:v>
                </c:pt>
                <c:pt idx="5">
                  <c:v>100.7626310772164</c:v>
                </c:pt>
                <c:pt idx="6">
                  <c:v>100.09532888465206</c:v>
                </c:pt>
                <c:pt idx="7">
                  <c:v>102.47855100095329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02-4A4F-B2E4-80F976CF640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99.416228838295382</c:v>
                </c:pt>
                <c:pt idx="2">
                  <c:v>98.949211908931701</c:v>
                </c:pt>
                <c:pt idx="3">
                  <c:v>99.35785172212492</c:v>
                </c:pt>
                <c:pt idx="4">
                  <c:v>97.781669585522465</c:v>
                </c:pt>
                <c:pt idx="5">
                  <c:v>99.124343257443073</c:v>
                </c:pt>
                <c:pt idx="6">
                  <c:v>99.35785172212492</c:v>
                </c:pt>
                <c:pt idx="7">
                  <c:v>98.657326328079392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02-4A4F-B2E4-80F976CF640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101.79836512261582</c:v>
                </c:pt>
                <c:pt idx="2">
                  <c:v>99.891008174386926</c:v>
                </c:pt>
                <c:pt idx="3">
                  <c:v>103.97820163487739</c:v>
                </c:pt>
                <c:pt idx="4">
                  <c:v>102.7792915531335</c:v>
                </c:pt>
                <c:pt idx="5">
                  <c:v>103.21525885558583</c:v>
                </c:pt>
                <c:pt idx="6">
                  <c:v>104.25068119891007</c:v>
                </c:pt>
                <c:pt idx="7">
                  <c:v>101.74386920980926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02-4A4F-B2E4-80F976CF640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98.926380368098151</c:v>
                </c:pt>
                <c:pt idx="2">
                  <c:v>99.079754601226995</c:v>
                </c:pt>
                <c:pt idx="3">
                  <c:v>96.779141104294482</c:v>
                </c:pt>
                <c:pt idx="4">
                  <c:v>99.386503067484668</c:v>
                </c:pt>
                <c:pt idx="5">
                  <c:v>98.159509202453989</c:v>
                </c:pt>
                <c:pt idx="6">
                  <c:v>98.773006134969322</c:v>
                </c:pt>
                <c:pt idx="7">
                  <c:v>98.00613496932516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02-4A4F-B2E4-80F976CF640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100.0919963201472</c:v>
                </c:pt>
                <c:pt idx="2">
                  <c:v>101.37994480220793</c:v>
                </c:pt>
                <c:pt idx="3">
                  <c:v>97.102115915363399</c:v>
                </c:pt>
                <c:pt idx="4">
                  <c:v>99.310027598896028</c:v>
                </c:pt>
                <c:pt idx="5">
                  <c:v>101.6559337626495</c:v>
                </c:pt>
                <c:pt idx="6">
                  <c:v>98.80404783808649</c:v>
                </c:pt>
                <c:pt idx="7">
                  <c:v>99.72401103955842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02-4A4F-B2E4-80F976CF640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100.52531041069723</c:v>
                </c:pt>
                <c:pt idx="2">
                  <c:v>101.67144221585482</c:v>
                </c:pt>
                <c:pt idx="3">
                  <c:v>101.38490926456545</c:v>
                </c:pt>
                <c:pt idx="4">
                  <c:v>99.713467048710612</c:v>
                </c:pt>
                <c:pt idx="5">
                  <c:v>98.662846227316138</c:v>
                </c:pt>
                <c:pt idx="6">
                  <c:v>97.325692454632289</c:v>
                </c:pt>
                <c:pt idx="7">
                  <c:v>100.14326647564471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02-4A4F-B2E4-80F976CF640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102.50552689756817</c:v>
                </c:pt>
                <c:pt idx="2">
                  <c:v>104.42151805453206</c:v>
                </c:pt>
                <c:pt idx="3">
                  <c:v>103.38983050847459</c:v>
                </c:pt>
                <c:pt idx="4">
                  <c:v>100.44215180545322</c:v>
                </c:pt>
                <c:pt idx="5">
                  <c:v>100.14738393515108</c:v>
                </c:pt>
                <c:pt idx="6">
                  <c:v>102.06337509211497</c:v>
                </c:pt>
                <c:pt idx="7">
                  <c:v>103.38983050847459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02-4A4F-B2E4-80F976CF640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95.39610120282039</c:v>
                </c:pt>
                <c:pt idx="2">
                  <c:v>99.917046868519279</c:v>
                </c:pt>
                <c:pt idx="3">
                  <c:v>97.262546661136469</c:v>
                </c:pt>
                <c:pt idx="4">
                  <c:v>97.552882621318943</c:v>
                </c:pt>
                <c:pt idx="5">
                  <c:v>98.631273330568234</c:v>
                </c:pt>
                <c:pt idx="6">
                  <c:v>97.677312318540018</c:v>
                </c:pt>
                <c:pt idx="7">
                  <c:v>99.336374948154287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02-4A4F-B2E4-80F976CF640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96.263736263736263</c:v>
                </c:pt>
                <c:pt idx="2">
                  <c:v>99.853479853479854</c:v>
                </c:pt>
                <c:pt idx="3">
                  <c:v>101.09890109890109</c:v>
                </c:pt>
                <c:pt idx="4">
                  <c:v>99.633699633699649</c:v>
                </c:pt>
                <c:pt idx="5">
                  <c:v>100.36630036630036</c:v>
                </c:pt>
                <c:pt idx="6">
                  <c:v>98.021978021978029</c:v>
                </c:pt>
                <c:pt idx="7">
                  <c:v>99.926739926739941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02-4A4F-B2E4-80F976CF640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99.633363886342806</c:v>
                </c:pt>
                <c:pt idx="2">
                  <c:v>95.875343721356572</c:v>
                </c:pt>
                <c:pt idx="3">
                  <c:v>98.991750687442732</c:v>
                </c:pt>
                <c:pt idx="4">
                  <c:v>101.37488542621449</c:v>
                </c:pt>
                <c:pt idx="5">
                  <c:v>98.441796516956927</c:v>
                </c:pt>
                <c:pt idx="6">
                  <c:v>99.45004582951421</c:v>
                </c:pt>
                <c:pt idx="7">
                  <c:v>100.18331805682861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02-4A4F-B2E4-80F976CF640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97.100093545369518</c:v>
                </c:pt>
                <c:pt idx="2">
                  <c:v>97.801683816651092</c:v>
                </c:pt>
                <c:pt idx="3">
                  <c:v>98.269410664172128</c:v>
                </c:pt>
                <c:pt idx="4">
                  <c:v>99.391955098222638</c:v>
                </c:pt>
                <c:pt idx="5">
                  <c:v>100.23386342376052</c:v>
                </c:pt>
                <c:pt idx="6">
                  <c:v>99.391955098222638</c:v>
                </c:pt>
                <c:pt idx="7">
                  <c:v>97.754911131898965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02-4A4F-B2E4-80F976CF640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94.337016574585647</c:v>
                </c:pt>
                <c:pt idx="2">
                  <c:v>95.027624309392252</c:v>
                </c:pt>
                <c:pt idx="3">
                  <c:v>97.375690607734796</c:v>
                </c:pt>
                <c:pt idx="4">
                  <c:v>97.790055248618785</c:v>
                </c:pt>
                <c:pt idx="5">
                  <c:v>98.756906077348063</c:v>
                </c:pt>
                <c:pt idx="6">
                  <c:v>96.408839779005518</c:v>
                </c:pt>
                <c:pt idx="7">
                  <c:v>94.889502762430951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02-4A4F-B2E4-80F976CF640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108.8495575221239</c:v>
                </c:pt>
                <c:pt idx="2">
                  <c:v>107.49883558453656</c:v>
                </c:pt>
                <c:pt idx="3">
                  <c:v>104.65766185374943</c:v>
                </c:pt>
                <c:pt idx="4">
                  <c:v>104.7973917093619</c:v>
                </c:pt>
                <c:pt idx="5">
                  <c:v>107.03306939916163</c:v>
                </c:pt>
                <c:pt idx="6">
                  <c:v>107.26595249184909</c:v>
                </c:pt>
                <c:pt idx="7">
                  <c:v>104.9836981835119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02-4A4F-B2E4-80F976CF640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98.783666377063412</c:v>
                </c:pt>
                <c:pt idx="2">
                  <c:v>101.99826238053866</c:v>
                </c:pt>
                <c:pt idx="3">
                  <c:v>100.17376194613379</c:v>
                </c:pt>
                <c:pt idx="4">
                  <c:v>102.69331016507384</c:v>
                </c:pt>
                <c:pt idx="5">
                  <c:v>100.43440486533449</c:v>
                </c:pt>
                <c:pt idx="6">
                  <c:v>97.914856646394426</c:v>
                </c:pt>
                <c:pt idx="7">
                  <c:v>101.21633362293659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02-4A4F-B2E4-80F976CF640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101.6044776119403</c:v>
                </c:pt>
                <c:pt idx="2">
                  <c:v>99.141791044776113</c:v>
                </c:pt>
                <c:pt idx="3">
                  <c:v>102.98507462686565</c:v>
                </c:pt>
                <c:pt idx="4">
                  <c:v>101.38059701492537</c:v>
                </c:pt>
                <c:pt idx="5">
                  <c:v>102.16417910447761</c:v>
                </c:pt>
                <c:pt idx="6">
                  <c:v>99.216417910447745</c:v>
                </c:pt>
                <c:pt idx="7">
                  <c:v>101.71641791044776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F02-4A4F-B2E4-80F976CF640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101.06100795755968</c:v>
                </c:pt>
                <c:pt idx="2">
                  <c:v>97.877984084880637</c:v>
                </c:pt>
                <c:pt idx="3">
                  <c:v>101.32625994694959</c:v>
                </c:pt>
                <c:pt idx="4">
                  <c:v>100.26525198938991</c:v>
                </c:pt>
                <c:pt idx="5">
                  <c:v>101.59151193633953</c:v>
                </c:pt>
                <c:pt idx="6">
                  <c:v>101.32625994694959</c:v>
                </c:pt>
                <c:pt idx="7">
                  <c:v>103.18302387267906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02-4A4F-B2E4-80F976CF640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102.19458668617412</c:v>
                </c:pt>
                <c:pt idx="2">
                  <c:v>98.463789319678128</c:v>
                </c:pt>
                <c:pt idx="3">
                  <c:v>102.19458668617412</c:v>
                </c:pt>
                <c:pt idx="4">
                  <c:v>100.65837600585222</c:v>
                </c:pt>
                <c:pt idx="5">
                  <c:v>101.97512801755668</c:v>
                </c:pt>
                <c:pt idx="6">
                  <c:v>101.97512801755668</c:v>
                </c:pt>
                <c:pt idx="7">
                  <c:v>102.85296269202632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F02-4A4F-B2E4-80F976CF640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97.851239669421489</c:v>
                </c:pt>
                <c:pt idx="2">
                  <c:v>101.48760330578513</c:v>
                </c:pt>
                <c:pt idx="3">
                  <c:v>97.685950413223139</c:v>
                </c:pt>
                <c:pt idx="4">
                  <c:v>97.851239669421489</c:v>
                </c:pt>
                <c:pt idx="5">
                  <c:v>98.512396694214871</c:v>
                </c:pt>
                <c:pt idx="6">
                  <c:v>100.6611570247934</c:v>
                </c:pt>
                <c:pt idx="7">
                  <c:v>100.99173553719008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F02-4A4F-B2E4-80F976CF640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100.96988259315978</c:v>
                </c:pt>
                <c:pt idx="2">
                  <c:v>99.897907095456858</c:v>
                </c:pt>
                <c:pt idx="3">
                  <c:v>101.02092904543134</c:v>
                </c:pt>
                <c:pt idx="4">
                  <c:v>99.132210311383346</c:v>
                </c:pt>
                <c:pt idx="5">
                  <c:v>102.19499744767737</c:v>
                </c:pt>
                <c:pt idx="6">
                  <c:v>100.20418580908628</c:v>
                </c:pt>
                <c:pt idx="7">
                  <c:v>99.897907095456858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F02-4A4F-B2E4-80F976CF640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98.008241758241766</c:v>
                </c:pt>
                <c:pt idx="2">
                  <c:v>101.85439560439562</c:v>
                </c:pt>
                <c:pt idx="3">
                  <c:v>99.587912087912088</c:v>
                </c:pt>
                <c:pt idx="4">
                  <c:v>97.596153846153854</c:v>
                </c:pt>
                <c:pt idx="5">
                  <c:v>99.587912087912088</c:v>
                </c:pt>
                <c:pt idx="6">
                  <c:v>99.244505494505503</c:v>
                </c:pt>
                <c:pt idx="7">
                  <c:v>100.82417582417582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F02-4A4F-B2E4-80F976CF640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99.447004608294932</c:v>
                </c:pt>
                <c:pt idx="2">
                  <c:v>100.09216589861751</c:v>
                </c:pt>
                <c:pt idx="3">
                  <c:v>100.92165898617512</c:v>
                </c:pt>
                <c:pt idx="4">
                  <c:v>102.21198156682027</c:v>
                </c:pt>
                <c:pt idx="5">
                  <c:v>100.55299539170508</c:v>
                </c:pt>
                <c:pt idx="6">
                  <c:v>100.64516129032259</c:v>
                </c:pt>
                <c:pt idx="7">
                  <c:v>101.47465437788019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F02-4A4F-B2E4-80F976CF640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104.35643564356437</c:v>
                </c:pt>
                <c:pt idx="2">
                  <c:v>102.57425742574257</c:v>
                </c:pt>
                <c:pt idx="3">
                  <c:v>103.76237623762377</c:v>
                </c:pt>
                <c:pt idx="4">
                  <c:v>105.44554455445545</c:v>
                </c:pt>
                <c:pt idx="5">
                  <c:v>105.14851485148515</c:v>
                </c:pt>
                <c:pt idx="6">
                  <c:v>104.45544554455446</c:v>
                </c:pt>
                <c:pt idx="7">
                  <c:v>104.35643564356437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F02-4A4F-B2E4-80F976CF640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F02-4A4F-B2E4-80F976CF640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F02-4A4F-B2E4-80F976CF640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F02-4A4F-B2E4-80F976CF640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F02-4A4F-B2E4-80F976CF640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F02-4A4F-B2E4-80F976CF640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F02-4A4F-B2E4-80F976CF640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F02-4A4F-B2E4-80F976CF640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F02-4A4F-B2E4-80F976CF640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F02-4A4F-B2E4-80F976CF640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F02-4A4F-B2E4-80F976CF640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F02-4A4F-B2E4-80F976CF640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F02-4A4F-B2E4-80F976CF640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F02-4A4F-B2E4-80F976CF640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F02-4A4F-B2E4-80F976CF640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F02-4A4F-B2E4-80F976CF640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F02-4A4F-B2E4-80F976CF640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F02-4A4F-B2E4-80F976CF640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F02-4A4F-B2E4-80F976CF640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F02-4A4F-B2E4-80F976CF640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F02-4A4F-B2E4-80F976CF640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0.89059209083349566</c:v>
                  </c:pt>
                  <c:pt idx="2">
                    <c:v>0.78149787804053705</c:v>
                  </c:pt>
                  <c:pt idx="3">
                    <c:v>0.69898223929413472</c:v>
                  </c:pt>
                  <c:pt idx="4">
                    <c:v>0.65008689261811203</c:v>
                  </c:pt>
                  <c:pt idx="5">
                    <c:v>0.65248952928461212</c:v>
                  </c:pt>
                  <c:pt idx="6">
                    <c:v>0.75885774329188338</c:v>
                  </c:pt>
                  <c:pt idx="7">
                    <c:v>0.70083297818642587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0.89059209083349566</c:v>
                  </c:pt>
                  <c:pt idx="2">
                    <c:v>0.78149787804053705</c:v>
                  </c:pt>
                  <c:pt idx="3">
                    <c:v>0.69898223929413472</c:v>
                  </c:pt>
                  <c:pt idx="4">
                    <c:v>0.65008689261811203</c:v>
                  </c:pt>
                  <c:pt idx="5">
                    <c:v>0.65248952928461212</c:v>
                  </c:pt>
                  <c:pt idx="6">
                    <c:v>0.75885774329188338</c:v>
                  </c:pt>
                  <c:pt idx="7">
                    <c:v>0.70083297818642587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99.969823632460745</c:v>
                </c:pt>
                <c:pt idx="2">
                  <c:v>100.5634371400167</c:v>
                </c:pt>
                <c:pt idx="3">
                  <c:v>100.51318058957246</c:v>
                </c:pt>
                <c:pt idx="4">
                  <c:v>100.47348004740749</c:v>
                </c:pt>
                <c:pt idx="5">
                  <c:v>100.83752766283079</c:v>
                </c:pt>
                <c:pt idx="6">
                  <c:v>100.33516737391625</c:v>
                </c:pt>
                <c:pt idx="7">
                  <c:v>101.03484738799472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02-4A4F-B2E4-80F976CF640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92.2</c:v>
                </c:pt>
                <c:pt idx="1">
                  <c:v>92.2</c:v>
                </c:pt>
                <c:pt idx="2">
                  <c:v>92.2</c:v>
                </c:pt>
                <c:pt idx="3">
                  <c:v>92.2</c:v>
                </c:pt>
                <c:pt idx="4">
                  <c:v>92.2</c:v>
                </c:pt>
                <c:pt idx="5">
                  <c:v>92.2</c:v>
                </c:pt>
                <c:pt idx="6">
                  <c:v>92.2</c:v>
                </c:pt>
                <c:pt idx="7">
                  <c:v>92.2</c:v>
                </c:pt>
                <c:pt idx="8">
                  <c:v>92.2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0F02-4A4F-B2E4-80F976CF640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107.8</c:v>
                </c:pt>
                <c:pt idx="1">
                  <c:v>107.8</c:v>
                </c:pt>
                <c:pt idx="2">
                  <c:v>107.8</c:v>
                </c:pt>
                <c:pt idx="3">
                  <c:v>107.8</c:v>
                </c:pt>
                <c:pt idx="4">
                  <c:v>107.8</c:v>
                </c:pt>
                <c:pt idx="5">
                  <c:v>107.8</c:v>
                </c:pt>
                <c:pt idx="6">
                  <c:v>107.8</c:v>
                </c:pt>
                <c:pt idx="7">
                  <c:v>107.8</c:v>
                </c:pt>
                <c:pt idx="8">
                  <c:v>107.8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0F02-4A4F-B2E4-80F976CF640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76.3</c:v>
                </c:pt>
                <c:pt idx="1">
                  <c:v>76.3</c:v>
                </c:pt>
                <c:pt idx="2">
                  <c:v>76.3</c:v>
                </c:pt>
                <c:pt idx="3">
                  <c:v>76.3</c:v>
                </c:pt>
                <c:pt idx="4">
                  <c:v>76.3</c:v>
                </c:pt>
                <c:pt idx="5">
                  <c:v>76.3</c:v>
                </c:pt>
                <c:pt idx="6">
                  <c:v>76.3</c:v>
                </c:pt>
                <c:pt idx="7">
                  <c:v>76.3</c:v>
                </c:pt>
                <c:pt idx="8">
                  <c:v>76.3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0F02-4A4F-B2E4-80F976CF640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123.7</c:v>
                </c:pt>
                <c:pt idx="1">
                  <c:v>123.7</c:v>
                </c:pt>
                <c:pt idx="2">
                  <c:v>123.7</c:v>
                </c:pt>
                <c:pt idx="3">
                  <c:v>123.7</c:v>
                </c:pt>
                <c:pt idx="4">
                  <c:v>123.7</c:v>
                </c:pt>
                <c:pt idx="5">
                  <c:v>123.7</c:v>
                </c:pt>
                <c:pt idx="6">
                  <c:v>123.7</c:v>
                </c:pt>
                <c:pt idx="7">
                  <c:v>123.7</c:v>
                </c:pt>
                <c:pt idx="8">
                  <c:v>123.7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0F02-4A4F-B2E4-80F976CF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21" sqref="D21"/>
    </sheetView>
  </sheetViews>
  <sheetFormatPr baseColWidth="10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1" t="s">
        <v>45</v>
      </c>
      <c r="D3" s="111"/>
      <c r="E3" s="111"/>
      <c r="F3" s="111"/>
      <c r="G3" s="111"/>
      <c r="H3" s="111"/>
      <c r="I3" s="111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81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2" t="s">
        <v>84</v>
      </c>
      <c r="E9" s="113"/>
      <c r="F9" s="113"/>
      <c r="G9" s="113"/>
      <c r="H9" s="113"/>
      <c r="I9" s="114"/>
    </row>
    <row r="10" spans="3:9" ht="20.25" x14ac:dyDescent="0.3">
      <c r="C10" s="65" t="s">
        <v>49</v>
      </c>
      <c r="D10" s="115" t="s">
        <v>82</v>
      </c>
      <c r="E10" s="116"/>
      <c r="F10" s="116"/>
      <c r="G10" s="116"/>
      <c r="H10" s="116"/>
      <c r="I10" s="117"/>
    </row>
    <row r="11" spans="3:9" x14ac:dyDescent="0.2">
      <c r="C11" s="69" t="s">
        <v>50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65" t="s">
        <v>51</v>
      </c>
      <c r="D12" s="112" t="s">
        <v>103</v>
      </c>
      <c r="E12" s="113"/>
      <c r="F12" s="113"/>
      <c r="G12" s="113"/>
      <c r="H12" s="113"/>
      <c r="I12" s="114"/>
    </row>
    <row r="13" spans="3:9" ht="24.75" customHeight="1" x14ac:dyDescent="0.3">
      <c r="C13" s="65" t="s">
        <v>52</v>
      </c>
      <c r="D13" s="112" t="s">
        <v>83</v>
      </c>
      <c r="E13" s="113"/>
      <c r="F13" s="113"/>
      <c r="G13" s="113"/>
      <c r="H13" s="113"/>
      <c r="I13" s="11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abSelected="1" workbookViewId="0">
      <selection activeCell="H19" sqref="H19"/>
    </sheetView>
  </sheetViews>
  <sheetFormatPr baseColWidth="10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7" width="13.42578125" style="71" customWidth="1"/>
    <col min="8" max="8" width="13.5703125" style="71" customWidth="1"/>
    <col min="9" max="9" width="13.7109375" style="71" bestFit="1" customWidth="1"/>
    <col min="10" max="16384" width="11.42578125" style="71"/>
  </cols>
  <sheetData>
    <row r="1" spans="1:9" ht="20.25" x14ac:dyDescent="0.3">
      <c r="A1" s="70" t="s">
        <v>43</v>
      </c>
      <c r="B1" s="70"/>
      <c r="C1" s="70"/>
      <c r="D1" s="70"/>
      <c r="E1" s="70"/>
      <c r="F1" s="70"/>
      <c r="G1" s="70"/>
      <c r="H1" s="70"/>
      <c r="I1" s="70"/>
    </row>
    <row r="2" spans="1:9" ht="20.25" x14ac:dyDescent="0.3">
      <c r="A2" s="72" t="s">
        <v>104</v>
      </c>
      <c r="B2" s="70"/>
      <c r="C2" s="70"/>
      <c r="D2" s="70"/>
      <c r="E2" s="70"/>
      <c r="F2" s="70"/>
      <c r="G2" s="70"/>
      <c r="H2" s="70"/>
      <c r="I2" s="70"/>
    </row>
    <row r="3" spans="1:9" ht="20.25" x14ac:dyDescent="0.3">
      <c r="A3" s="70" t="s">
        <v>54</v>
      </c>
      <c r="B3" s="73"/>
      <c r="C3" s="70"/>
      <c r="D3" s="70"/>
      <c r="E3" s="70"/>
      <c r="F3" s="70"/>
      <c r="G3" s="70"/>
      <c r="H3" s="70"/>
      <c r="I3" s="70"/>
    </row>
    <row r="4" spans="1:9" ht="15" x14ac:dyDescent="0.2">
      <c r="A4" s="74" t="s">
        <v>41</v>
      </c>
      <c r="B4" s="74"/>
      <c r="C4" s="74"/>
      <c r="D4" s="74"/>
      <c r="E4" s="74"/>
      <c r="F4" s="74"/>
      <c r="G4" s="74"/>
      <c r="H4" s="74"/>
      <c r="I4" s="74"/>
    </row>
    <row r="5" spans="1:9" ht="15" x14ac:dyDescent="0.2">
      <c r="A5" s="75" t="s">
        <v>85</v>
      </c>
      <c r="B5" s="76"/>
      <c r="C5" s="76"/>
      <c r="D5" s="76"/>
      <c r="E5" s="76"/>
      <c r="F5" s="76"/>
      <c r="G5" s="76"/>
      <c r="H5" s="76"/>
      <c r="I5" s="76"/>
    </row>
    <row r="6" spans="1:9" ht="15" x14ac:dyDescent="0.2">
      <c r="A6" s="74"/>
      <c r="B6" s="76"/>
      <c r="C6" s="76"/>
      <c r="D6" s="74"/>
      <c r="E6" s="74"/>
      <c r="F6" s="74"/>
      <c r="G6" s="74"/>
      <c r="H6" s="74"/>
      <c r="I6" s="74"/>
    </row>
    <row r="7" spans="1:9" ht="15" x14ac:dyDescent="0.2">
      <c r="A7" s="74" t="s">
        <v>42</v>
      </c>
      <c r="B7" s="76"/>
      <c r="C7" s="76"/>
      <c r="D7" s="76"/>
      <c r="E7" s="76"/>
      <c r="F7" s="76"/>
      <c r="G7" s="76"/>
      <c r="H7" s="76"/>
      <c r="I7" s="76"/>
    </row>
    <row r="8" spans="1:9" ht="15" x14ac:dyDescent="0.2">
      <c r="A8" s="75" t="s">
        <v>105</v>
      </c>
      <c r="B8" s="76"/>
      <c r="C8" s="76"/>
      <c r="D8" s="76"/>
      <c r="E8" s="76"/>
      <c r="F8" s="76"/>
      <c r="G8" s="76"/>
      <c r="H8" s="76"/>
      <c r="I8" s="76"/>
    </row>
    <row r="9" spans="1:9" ht="15" x14ac:dyDescent="0.2">
      <c r="A9" s="74"/>
      <c r="B9" s="76"/>
      <c r="C9" s="76"/>
      <c r="D9" s="76"/>
      <c r="E9" s="74"/>
      <c r="F9" s="74"/>
      <c r="G9" s="74"/>
      <c r="H9" s="74"/>
      <c r="I9" s="74"/>
    </row>
    <row r="10" spans="1:9" ht="15" x14ac:dyDescent="0.2">
      <c r="A10" s="74" t="s">
        <v>44</v>
      </c>
      <c r="B10" s="76"/>
      <c r="C10" s="76"/>
      <c r="D10" s="76"/>
      <c r="E10" s="76"/>
      <c r="F10" s="76"/>
      <c r="G10" s="76"/>
      <c r="H10" s="76"/>
      <c r="I10" s="76"/>
    </row>
    <row r="11" spans="1:9" ht="15" x14ac:dyDescent="0.2">
      <c r="A11" s="75" t="s">
        <v>106</v>
      </c>
      <c r="B11" s="76"/>
      <c r="C11" s="76"/>
      <c r="D11" s="76"/>
      <c r="E11" s="76"/>
      <c r="F11" s="76"/>
      <c r="G11" s="76"/>
      <c r="H11" s="76"/>
      <c r="I11" s="76"/>
    </row>
    <row r="12" spans="1:9" ht="15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15" x14ac:dyDescent="0.2">
      <c r="A13" s="74" t="s">
        <v>35</v>
      </c>
      <c r="B13" s="74"/>
      <c r="C13" s="74"/>
      <c r="D13" s="74"/>
      <c r="E13" s="74"/>
      <c r="F13" s="74"/>
      <c r="G13" s="74"/>
      <c r="H13" s="74"/>
      <c r="I13" s="74"/>
    </row>
    <row r="14" spans="1:9" ht="15" x14ac:dyDescent="0.2">
      <c r="A14" s="77"/>
      <c r="B14" s="78" t="s">
        <v>32</v>
      </c>
      <c r="C14" s="78"/>
      <c r="D14" s="78"/>
      <c r="E14" s="74"/>
      <c r="F14" s="74"/>
      <c r="G14" s="74"/>
      <c r="H14" s="74"/>
      <c r="I14" s="74"/>
    </row>
    <row r="15" spans="1:9" ht="15" x14ac:dyDescent="0.2">
      <c r="A15" s="77"/>
      <c r="B15" s="78" t="s">
        <v>34</v>
      </c>
      <c r="C15" s="79"/>
      <c r="D15" s="80"/>
      <c r="E15" s="74"/>
      <c r="F15" s="74"/>
      <c r="G15" s="74"/>
      <c r="H15" s="74"/>
      <c r="I15" s="76"/>
    </row>
    <row r="16" spans="1:9" ht="15" x14ac:dyDescent="0.2">
      <c r="A16" s="77" t="s">
        <v>86</v>
      </c>
      <c r="B16" s="81" t="s">
        <v>33</v>
      </c>
      <c r="C16" s="82"/>
      <c r="D16" s="83"/>
      <c r="E16" s="74"/>
      <c r="F16" s="74"/>
      <c r="G16" s="74"/>
      <c r="H16" s="74"/>
      <c r="I16" s="74"/>
    </row>
    <row r="17" spans="1:9" ht="15" x14ac:dyDescent="0.2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5" x14ac:dyDescent="0.2">
      <c r="A18" s="74" t="s">
        <v>37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">
      <c r="A19" s="77"/>
      <c r="B19" s="78" t="s">
        <v>36</v>
      </c>
      <c r="C19" s="74"/>
      <c r="D19" s="74"/>
      <c r="E19" s="74"/>
      <c r="F19" s="74"/>
      <c r="G19" s="74"/>
      <c r="H19" s="74"/>
      <c r="I19" s="74"/>
    </row>
    <row r="20" spans="1:9" ht="15" x14ac:dyDescent="0.2">
      <c r="A20" s="77"/>
      <c r="B20" s="78" t="s">
        <v>39</v>
      </c>
      <c r="C20" s="74"/>
      <c r="D20" s="74"/>
      <c r="E20" s="74"/>
      <c r="F20" s="74"/>
      <c r="G20" s="74"/>
      <c r="H20" s="74"/>
      <c r="I20" s="74"/>
    </row>
    <row r="21" spans="1:9" ht="15" x14ac:dyDescent="0.2">
      <c r="A21" s="77"/>
      <c r="B21" s="78" t="s">
        <v>38</v>
      </c>
      <c r="C21" s="74"/>
      <c r="D21" s="74"/>
      <c r="E21" s="74"/>
      <c r="F21" s="74"/>
      <c r="G21" s="74"/>
      <c r="H21" s="74"/>
      <c r="I21" s="74"/>
    </row>
    <row r="22" spans="1:9" ht="15" x14ac:dyDescent="0.2">
      <c r="A22" s="77" t="s">
        <v>87</v>
      </c>
      <c r="B22" s="78" t="s">
        <v>40</v>
      </c>
      <c r="C22" s="74"/>
      <c r="D22" s="74"/>
      <c r="E22" s="74"/>
      <c r="F22" s="74"/>
      <c r="G22" s="74"/>
      <c r="H22" s="74"/>
      <c r="I22" s="74"/>
    </row>
    <row r="23" spans="1:9" ht="15" x14ac:dyDescent="0.2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5" x14ac:dyDescent="0.2">
      <c r="A24" s="74" t="s">
        <v>55</v>
      </c>
      <c r="B24" s="74"/>
      <c r="C24" s="74"/>
      <c r="D24" s="74"/>
      <c r="E24" s="74"/>
      <c r="F24" s="74"/>
      <c r="G24" s="74"/>
      <c r="H24" s="74"/>
      <c r="I24" s="74"/>
    </row>
    <row r="25" spans="1:9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  <c r="H25" s="78" t="s">
        <v>110</v>
      </c>
      <c r="I25" s="78" t="s">
        <v>111</v>
      </c>
    </row>
    <row r="26" spans="1:9" ht="15" x14ac:dyDescent="0.2">
      <c r="A26" s="78" t="s">
        <v>63</v>
      </c>
      <c r="B26" s="75" t="s">
        <v>88</v>
      </c>
      <c r="C26" s="75"/>
      <c r="D26" s="75"/>
      <c r="E26" s="75"/>
      <c r="F26" s="75"/>
      <c r="G26" s="75"/>
      <c r="H26" s="75"/>
      <c r="I26" s="75"/>
    </row>
    <row r="27" spans="1:9" ht="15" x14ac:dyDescent="0.2">
      <c r="A27" s="78" t="s">
        <v>64</v>
      </c>
      <c r="B27" s="75" t="s">
        <v>89</v>
      </c>
      <c r="C27" s="75" t="s">
        <v>112</v>
      </c>
      <c r="D27" s="75" t="s">
        <v>113</v>
      </c>
      <c r="E27" s="75" t="s">
        <v>114</v>
      </c>
      <c r="F27" s="75" t="s">
        <v>115</v>
      </c>
      <c r="G27" s="75" t="s">
        <v>116</v>
      </c>
      <c r="H27" s="75" t="s">
        <v>117</v>
      </c>
      <c r="I27" s="75" t="s">
        <v>118</v>
      </c>
    </row>
    <row r="28" spans="1:9" ht="15" x14ac:dyDescent="0.2">
      <c r="A28" s="78" t="s">
        <v>65</v>
      </c>
      <c r="B28" s="75" t="s">
        <v>90</v>
      </c>
      <c r="C28" s="75"/>
      <c r="D28" s="75"/>
      <c r="E28" s="75"/>
      <c r="F28" s="75"/>
      <c r="G28" s="75"/>
      <c r="H28" s="75"/>
      <c r="I28" s="75"/>
    </row>
    <row r="29" spans="1:9" ht="15" x14ac:dyDescent="0.2">
      <c r="A29" s="78" t="s">
        <v>66</v>
      </c>
      <c r="B29" s="75" t="s">
        <v>90</v>
      </c>
      <c r="C29" s="75"/>
      <c r="D29" s="75"/>
      <c r="E29" s="75"/>
      <c r="F29" s="75"/>
      <c r="G29" s="75"/>
      <c r="H29" s="75"/>
      <c r="I29" s="75"/>
    </row>
    <row r="30" spans="1:9" ht="15.75" x14ac:dyDescent="0.25">
      <c r="A30" s="78" t="s">
        <v>67</v>
      </c>
      <c r="B30" s="75" t="s">
        <v>91</v>
      </c>
      <c r="C30" s="75" t="s">
        <v>91</v>
      </c>
      <c r="D30" s="75" t="s">
        <v>91</v>
      </c>
      <c r="E30" s="75" t="s">
        <v>91</v>
      </c>
      <c r="F30" s="75" t="s">
        <v>91</v>
      </c>
      <c r="G30" s="75" t="s">
        <v>91</v>
      </c>
      <c r="H30" s="75" t="s">
        <v>91</v>
      </c>
      <c r="I30" s="75" t="s">
        <v>91</v>
      </c>
    </row>
    <row r="31" spans="1:9" ht="15.75" thickBot="1" x14ac:dyDescent="0.25">
      <c r="A31" s="85" t="s">
        <v>68</v>
      </c>
      <c r="B31" s="86" t="s">
        <v>91</v>
      </c>
      <c r="C31" s="86" t="s">
        <v>91</v>
      </c>
      <c r="D31" s="86" t="s">
        <v>91</v>
      </c>
      <c r="E31" s="86" t="s">
        <v>91</v>
      </c>
      <c r="F31" s="86" t="s">
        <v>91</v>
      </c>
      <c r="G31" s="86" t="s">
        <v>91</v>
      </c>
      <c r="H31" s="86" t="s">
        <v>91</v>
      </c>
      <c r="I31" s="86" t="s">
        <v>91</v>
      </c>
    </row>
    <row r="32" spans="1:9" ht="15" x14ac:dyDescent="0.2">
      <c r="A32" s="87" t="s">
        <v>69</v>
      </c>
      <c r="B32" s="88"/>
      <c r="C32" s="88"/>
      <c r="D32" s="88"/>
      <c r="E32" s="88"/>
      <c r="F32" s="88"/>
      <c r="G32" s="88"/>
      <c r="H32" s="88"/>
      <c r="I32" s="89"/>
    </row>
    <row r="33" spans="1:9" ht="15" x14ac:dyDescent="0.2">
      <c r="A33" s="90" t="s">
        <v>70</v>
      </c>
      <c r="B33" s="75" t="s">
        <v>92</v>
      </c>
      <c r="C33" s="75"/>
      <c r="D33" s="75"/>
      <c r="E33" s="75"/>
      <c r="F33" s="75"/>
      <c r="G33" s="75"/>
      <c r="H33" s="75"/>
      <c r="I33" s="91"/>
    </row>
    <row r="34" spans="1:9" ht="15" x14ac:dyDescent="0.2">
      <c r="A34" s="90" t="s">
        <v>71</v>
      </c>
      <c r="B34" s="75" t="s">
        <v>93</v>
      </c>
      <c r="C34" s="75"/>
      <c r="D34" s="75"/>
      <c r="E34" s="75"/>
      <c r="F34" s="75"/>
      <c r="G34" s="75"/>
      <c r="H34" s="75"/>
      <c r="I34" s="91"/>
    </row>
    <row r="35" spans="1:9" ht="15.75" thickBot="1" x14ac:dyDescent="0.25">
      <c r="A35" s="92" t="s">
        <v>72</v>
      </c>
      <c r="B35" s="93" t="s">
        <v>94</v>
      </c>
      <c r="C35" s="93"/>
      <c r="D35" s="93"/>
      <c r="E35" s="93"/>
      <c r="F35" s="93"/>
      <c r="G35" s="93"/>
      <c r="H35" s="93"/>
      <c r="I35" s="94"/>
    </row>
    <row r="36" spans="1:9" ht="15" x14ac:dyDescent="0.2">
      <c r="A36" s="95" t="s">
        <v>73</v>
      </c>
      <c r="B36" s="95"/>
      <c r="C36" s="95"/>
      <c r="D36" s="95"/>
      <c r="E36" s="95"/>
      <c r="F36" s="95"/>
      <c r="G36" s="95"/>
      <c r="H36" s="95"/>
      <c r="I36" s="95"/>
    </row>
    <row r="37" spans="1:9" ht="18" x14ac:dyDescent="0.2">
      <c r="A37" s="78" t="s">
        <v>74</v>
      </c>
      <c r="B37" s="75" t="s">
        <v>96</v>
      </c>
      <c r="C37" s="75"/>
      <c r="D37" s="75"/>
      <c r="E37" s="75"/>
      <c r="F37" s="75"/>
      <c r="G37" s="75"/>
      <c r="H37" s="75"/>
      <c r="I37" s="75"/>
    </row>
    <row r="38" spans="1:9" ht="15" x14ac:dyDescent="0.2">
      <c r="A38" s="78" t="s">
        <v>31</v>
      </c>
      <c r="B38" s="75" t="s">
        <v>96</v>
      </c>
      <c r="C38" s="75"/>
      <c r="D38" s="75"/>
      <c r="E38" s="75"/>
      <c r="F38" s="75"/>
      <c r="G38" s="75"/>
      <c r="H38" s="75"/>
      <c r="I38" s="75"/>
    </row>
    <row r="39" spans="1:9" ht="15" x14ac:dyDescent="0.2">
      <c r="A39" s="78" t="s">
        <v>75</v>
      </c>
      <c r="B39" s="75" t="s">
        <v>96</v>
      </c>
      <c r="C39" s="75"/>
      <c r="D39" s="75"/>
      <c r="E39" s="75"/>
      <c r="F39" s="75"/>
      <c r="G39" s="75"/>
      <c r="H39" s="75"/>
      <c r="I39" s="75"/>
    </row>
    <row r="40" spans="1:9" ht="15" x14ac:dyDescent="0.2">
      <c r="A40" s="78" t="s">
        <v>76</v>
      </c>
      <c r="B40" s="75" t="s">
        <v>95</v>
      </c>
      <c r="C40" s="75"/>
      <c r="D40" s="75"/>
      <c r="E40" s="75"/>
      <c r="F40" s="75"/>
      <c r="G40" s="75"/>
      <c r="H40" s="75"/>
      <c r="I40" s="75"/>
    </row>
    <row r="41" spans="1:9" ht="29.25" customHeight="1" x14ac:dyDescent="0.2">
      <c r="A41" s="78" t="s">
        <v>77</v>
      </c>
      <c r="B41" s="122" t="s">
        <v>97</v>
      </c>
      <c r="C41" s="123"/>
      <c r="D41" s="123"/>
      <c r="E41" s="123"/>
      <c r="F41" s="123"/>
      <c r="G41" s="123"/>
      <c r="H41" s="123"/>
      <c r="I41" s="124"/>
    </row>
    <row r="42" spans="1:9" ht="15" x14ac:dyDescent="0.2">
      <c r="A42" s="74"/>
      <c r="B42" s="74"/>
      <c r="C42" s="74"/>
      <c r="D42" s="74"/>
      <c r="E42" s="74"/>
      <c r="F42" s="74"/>
      <c r="G42" s="74"/>
      <c r="H42" s="74"/>
      <c r="I42" s="74"/>
    </row>
    <row r="43" spans="1:9" ht="15" x14ac:dyDescent="0.2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</row>
  </sheetData>
  <mergeCells count="2">
    <mergeCell ref="A43:I43"/>
    <mergeCell ref="B41:I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G42" sqref="G42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30" t="s">
        <v>109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7.8</v>
      </c>
      <c r="C3" s="18" t="s">
        <v>25</v>
      </c>
      <c r="D3" s="17"/>
      <c r="E3" s="7">
        <v>23.7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2" t="s">
        <v>21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 s="107">
        <v>1.3720000000000001</v>
      </c>
      <c r="C8" s="107">
        <v>1.341</v>
      </c>
      <c r="D8" s="107">
        <v>1.407</v>
      </c>
      <c r="E8" s="108">
        <v>1.399</v>
      </c>
      <c r="F8" s="108">
        <v>1.413</v>
      </c>
      <c r="G8" s="108">
        <v>1.375</v>
      </c>
      <c r="H8" s="108">
        <v>1.3859999999999999</v>
      </c>
      <c r="I8" s="108">
        <v>1.4239999999999999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 s="107">
        <v>1.385</v>
      </c>
      <c r="C9" s="107">
        <v>1.371</v>
      </c>
      <c r="D9" s="107">
        <v>1.3919999999999999</v>
      </c>
      <c r="E9" s="108">
        <v>1.3620000000000001</v>
      </c>
      <c r="F9" s="108">
        <v>1.3740000000000001</v>
      </c>
      <c r="G9" s="108">
        <v>1.375</v>
      </c>
      <c r="H9" s="108">
        <v>1.3620000000000001</v>
      </c>
      <c r="I9" s="108">
        <v>1.3640000000000001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 s="109">
        <v>1.7</v>
      </c>
      <c r="C10" s="109">
        <v>1.7549999999999999</v>
      </c>
      <c r="D10" s="109">
        <v>1.7609999999999999</v>
      </c>
      <c r="E10" s="110">
        <v>1.7270000000000001</v>
      </c>
      <c r="F10" s="110">
        <v>1.7529999999999999</v>
      </c>
      <c r="G10" s="110">
        <v>1.7430000000000001</v>
      </c>
      <c r="H10" s="110">
        <v>1.7390000000000001</v>
      </c>
      <c r="I10" s="110">
        <v>1.752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 s="109">
        <v>1.837</v>
      </c>
      <c r="C11" s="109">
        <v>1.8620000000000001</v>
      </c>
      <c r="D11" s="109">
        <v>1.891</v>
      </c>
      <c r="E11" s="110">
        <v>1.8260000000000001</v>
      </c>
      <c r="F11" s="110">
        <v>1.861</v>
      </c>
      <c r="G11" s="110">
        <v>1.911</v>
      </c>
      <c r="H11" s="110">
        <v>1.9159999999999999</v>
      </c>
      <c r="I11" s="110">
        <v>1.911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 s="110">
        <v>1.264</v>
      </c>
      <c r="C12" s="110">
        <v>1.282</v>
      </c>
      <c r="D12" s="110">
        <v>1.2889999999999999</v>
      </c>
      <c r="E12" s="110">
        <v>1.294</v>
      </c>
      <c r="F12" s="110">
        <v>1.2729999999999999</v>
      </c>
      <c r="G12" s="110">
        <v>1.2889999999999999</v>
      </c>
      <c r="H12" s="110">
        <v>1.2809999999999999</v>
      </c>
      <c r="I12" s="110">
        <v>1.298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 s="110">
        <v>0.77400000000000002</v>
      </c>
      <c r="C13" s="110">
        <v>0.76200000000000001</v>
      </c>
      <c r="D13" s="110">
        <v>0.79</v>
      </c>
      <c r="E13" s="110">
        <v>0.79900000000000004</v>
      </c>
      <c r="F13" s="110">
        <v>0.79100000000000004</v>
      </c>
      <c r="G13" s="110">
        <v>0.78100000000000003</v>
      </c>
      <c r="H13" s="110">
        <v>0.78400000000000003</v>
      </c>
      <c r="I13" s="110">
        <v>0.78200000000000003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 s="110">
        <v>1.5069999999999999</v>
      </c>
      <c r="C14" s="110">
        <v>1.4610000000000001</v>
      </c>
      <c r="D14" s="110">
        <v>1.4790000000000001</v>
      </c>
      <c r="E14" s="110">
        <v>1.486</v>
      </c>
      <c r="F14" s="110">
        <v>1.494</v>
      </c>
      <c r="G14" s="110">
        <v>1.504</v>
      </c>
      <c r="H14" s="110">
        <v>1.4930000000000001</v>
      </c>
      <c r="I14" s="110">
        <v>1.498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 s="110">
        <v>1.4510000000000001</v>
      </c>
      <c r="C15" s="110">
        <v>1.454</v>
      </c>
      <c r="D15" s="110">
        <v>1.462</v>
      </c>
      <c r="E15" s="110">
        <v>1.4470000000000001</v>
      </c>
      <c r="F15" s="110">
        <v>1.4339999999999999</v>
      </c>
      <c r="G15" s="110">
        <v>1.4370000000000001</v>
      </c>
      <c r="H15" s="110">
        <v>1.42</v>
      </c>
      <c r="I15" s="110">
        <v>1.4630000000000001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 s="110">
        <v>1.0489999999999999</v>
      </c>
      <c r="C16" s="110">
        <v>1.0660000000000001</v>
      </c>
      <c r="D16" s="110">
        <v>1.0449999999999999</v>
      </c>
      <c r="E16" s="110">
        <v>1.0580000000000001</v>
      </c>
      <c r="F16" s="110">
        <v>1.044</v>
      </c>
      <c r="G16" s="110">
        <v>1.0569999999999999</v>
      </c>
      <c r="H16" s="110">
        <v>1.05</v>
      </c>
      <c r="I16" s="110">
        <v>1.075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 s="110">
        <v>1.7130000000000001</v>
      </c>
      <c r="C17" s="110">
        <v>1.7030000000000001</v>
      </c>
      <c r="D17" s="110">
        <v>1.6950000000000001</v>
      </c>
      <c r="E17" s="110">
        <v>1.702</v>
      </c>
      <c r="F17" s="110">
        <v>1.675</v>
      </c>
      <c r="G17" s="110">
        <v>1.698</v>
      </c>
      <c r="H17" s="110">
        <v>1.702</v>
      </c>
      <c r="I17" s="110">
        <v>1.69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0">
        <v>1.835</v>
      </c>
      <c r="C18" s="110">
        <v>1.8680000000000001</v>
      </c>
      <c r="D18" s="110">
        <v>1.833</v>
      </c>
      <c r="E18" s="110">
        <v>1.9079999999999999</v>
      </c>
      <c r="F18" s="110">
        <v>1.8859999999999999</v>
      </c>
      <c r="G18" s="110">
        <v>1.8939999999999999</v>
      </c>
      <c r="H18" s="110">
        <v>1.913</v>
      </c>
      <c r="I18" s="110">
        <v>1.867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0">
        <v>0.65200000000000002</v>
      </c>
      <c r="C19" s="110">
        <v>0.64500000000000002</v>
      </c>
      <c r="D19" s="110">
        <v>0.64600000000000002</v>
      </c>
      <c r="E19" s="110">
        <v>0.63100000000000001</v>
      </c>
      <c r="F19" s="110">
        <v>0.64800000000000002</v>
      </c>
      <c r="G19" s="110">
        <v>0.64</v>
      </c>
      <c r="H19" s="110">
        <v>0.64400000000000002</v>
      </c>
      <c r="I19" s="110">
        <v>0.63900000000000001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0">
        <v>2.1739999999999999</v>
      </c>
      <c r="C20" s="110">
        <v>2.1760000000000002</v>
      </c>
      <c r="D20" s="110">
        <v>2.2040000000000002</v>
      </c>
      <c r="E20" s="110">
        <v>2.1110000000000002</v>
      </c>
      <c r="F20" s="110">
        <v>2.1589999999999998</v>
      </c>
      <c r="G20" s="110">
        <v>2.21</v>
      </c>
      <c r="H20" s="110">
        <v>2.1480000000000001</v>
      </c>
      <c r="I20" s="110">
        <v>2.1680000000000001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0">
        <v>2.0939999999999999</v>
      </c>
      <c r="C21" s="110">
        <v>2.105</v>
      </c>
      <c r="D21" s="110">
        <v>2.129</v>
      </c>
      <c r="E21" s="110">
        <v>2.1230000000000002</v>
      </c>
      <c r="F21" s="110">
        <v>2.0880000000000001</v>
      </c>
      <c r="G21" s="110">
        <v>2.0659999999999998</v>
      </c>
      <c r="H21" s="110">
        <v>2.0379999999999998</v>
      </c>
      <c r="I21" s="110">
        <v>2.097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0">
        <v>1.357</v>
      </c>
      <c r="C22" s="110">
        <v>1.391</v>
      </c>
      <c r="D22" s="110">
        <v>1.417</v>
      </c>
      <c r="E22" s="110">
        <v>1.403</v>
      </c>
      <c r="F22" s="110">
        <v>1.363</v>
      </c>
      <c r="G22" s="110">
        <v>1.359</v>
      </c>
      <c r="H22" s="110">
        <v>1.385</v>
      </c>
      <c r="I22" s="110">
        <v>1.403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0">
        <v>2.411</v>
      </c>
      <c r="C23" s="110">
        <v>2.2999999999999998</v>
      </c>
      <c r="D23" s="110">
        <v>2.4089999999999998</v>
      </c>
      <c r="E23" s="110">
        <v>2.3450000000000002</v>
      </c>
      <c r="F23" s="110">
        <v>2.3519999999999999</v>
      </c>
      <c r="G23" s="110">
        <v>2.3780000000000001</v>
      </c>
      <c r="H23" s="110">
        <v>2.355</v>
      </c>
      <c r="I23" s="110">
        <v>2.395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0">
        <v>1.365</v>
      </c>
      <c r="C24" s="110">
        <v>1.3140000000000001</v>
      </c>
      <c r="D24" s="110">
        <v>1.363</v>
      </c>
      <c r="E24" s="110">
        <v>1.38</v>
      </c>
      <c r="F24" s="110">
        <v>1.36</v>
      </c>
      <c r="G24" s="110">
        <v>1.37</v>
      </c>
      <c r="H24" s="110">
        <v>1.3380000000000001</v>
      </c>
      <c r="I24" s="110">
        <v>1.3640000000000001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0">
        <v>1.091</v>
      </c>
      <c r="C25" s="110">
        <v>1.087</v>
      </c>
      <c r="D25" s="110">
        <v>1.046</v>
      </c>
      <c r="E25" s="110">
        <v>1.08</v>
      </c>
      <c r="F25" s="110">
        <v>1.1060000000000001</v>
      </c>
      <c r="G25" s="110">
        <v>1.0740000000000001</v>
      </c>
      <c r="H25" s="110">
        <v>1.085</v>
      </c>
      <c r="I25" s="110">
        <v>1.093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0">
        <v>2.1379999999999999</v>
      </c>
      <c r="C26" s="110">
        <v>2.0760000000000001</v>
      </c>
      <c r="D26" s="110">
        <v>2.0910000000000002</v>
      </c>
      <c r="E26" s="110">
        <v>2.101</v>
      </c>
      <c r="F26" s="110">
        <v>2.125</v>
      </c>
      <c r="G26" s="110">
        <v>2.1429999999999998</v>
      </c>
      <c r="H26" s="110">
        <v>2.125</v>
      </c>
      <c r="I26" s="110">
        <v>2.09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0">
        <v>0.72399999999999998</v>
      </c>
      <c r="C27" s="110">
        <v>0.68300000000000005</v>
      </c>
      <c r="D27" s="110">
        <v>0.68799999999999994</v>
      </c>
      <c r="E27" s="110">
        <v>0.70499999999999996</v>
      </c>
      <c r="F27" s="110">
        <v>0.70799999999999996</v>
      </c>
      <c r="G27" s="110">
        <v>0.71499999999999997</v>
      </c>
      <c r="H27" s="110">
        <v>0.69799999999999995</v>
      </c>
      <c r="I27" s="110">
        <v>0.68700000000000006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 s="110">
        <v>2.1469999999999998</v>
      </c>
      <c r="C28" s="110">
        <v>2.3370000000000002</v>
      </c>
      <c r="D28" s="110">
        <v>2.3079999999999998</v>
      </c>
      <c r="E28" s="110">
        <v>2.2469999999999999</v>
      </c>
      <c r="F28" s="110">
        <v>2.25</v>
      </c>
      <c r="G28" s="110">
        <v>2.298</v>
      </c>
      <c r="H28" s="110">
        <v>2.3029999999999999</v>
      </c>
      <c r="I28" s="110">
        <v>2.254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 s="110">
        <v>1.151</v>
      </c>
      <c r="C29" s="110">
        <v>1.137</v>
      </c>
      <c r="D29" s="110">
        <v>1.1739999999999999</v>
      </c>
      <c r="E29" s="110">
        <v>1.153</v>
      </c>
      <c r="F29" s="110">
        <v>1.1819999999999999</v>
      </c>
      <c r="G29" s="110">
        <v>1.1559999999999999</v>
      </c>
      <c r="H29" s="110">
        <v>1.127</v>
      </c>
      <c r="I29" s="110">
        <v>1.165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 s="110">
        <v>2.68</v>
      </c>
      <c r="C30" s="110">
        <v>2.7229999999999999</v>
      </c>
      <c r="D30" s="110">
        <v>2.657</v>
      </c>
      <c r="E30" s="110">
        <v>2.76</v>
      </c>
      <c r="F30" s="110">
        <v>2.7170000000000001</v>
      </c>
      <c r="G30" s="110">
        <v>2.738</v>
      </c>
      <c r="H30" s="110">
        <v>2.6589999999999998</v>
      </c>
      <c r="I30" s="110">
        <v>2.726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x14ac:dyDescent="0.2">
      <c r="A31" s="30">
        <v>24</v>
      </c>
      <c r="B31" s="110">
        <v>0.377</v>
      </c>
      <c r="C31" s="110">
        <v>0.38100000000000001</v>
      </c>
      <c r="D31" s="110">
        <v>0.36899999999999999</v>
      </c>
      <c r="E31" s="110">
        <v>0.38200000000000001</v>
      </c>
      <c r="F31" s="110">
        <v>0.378</v>
      </c>
      <c r="G31" s="110">
        <v>0.38300000000000001</v>
      </c>
      <c r="H31" s="110">
        <v>0.38200000000000001</v>
      </c>
      <c r="I31" s="110">
        <v>0.38900000000000001</v>
      </c>
      <c r="J31" s="59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30">
        <v>25</v>
      </c>
      <c r="B32" s="110">
        <v>1.367</v>
      </c>
      <c r="C32" s="110">
        <v>1.397</v>
      </c>
      <c r="D32" s="110">
        <v>1.3460000000000001</v>
      </c>
      <c r="E32" s="110">
        <v>1.397</v>
      </c>
      <c r="F32" s="110">
        <v>1.3759999999999999</v>
      </c>
      <c r="G32" s="110">
        <v>1.3939999999999999</v>
      </c>
      <c r="H32" s="110">
        <v>1.3939999999999999</v>
      </c>
      <c r="I32" s="110">
        <v>1.4059999999999999</v>
      </c>
      <c r="J32" s="60"/>
      <c r="K32" s="24"/>
      <c r="L32" s="24"/>
      <c r="M32" s="24"/>
      <c r="N32" s="24"/>
      <c r="O32" s="24"/>
      <c r="P32" s="24"/>
      <c r="Q32" s="24"/>
      <c r="R32" s="24"/>
    </row>
    <row r="33" spans="1:18" x14ac:dyDescent="0.2">
      <c r="A33" s="30">
        <v>26</v>
      </c>
      <c r="B33" s="110">
        <v>0.60499999999999998</v>
      </c>
      <c r="C33" s="110">
        <v>0.59199999999999997</v>
      </c>
      <c r="D33" s="110">
        <v>0.61399999999999999</v>
      </c>
      <c r="E33" s="110">
        <v>0.59099999999999997</v>
      </c>
      <c r="F33" s="110">
        <v>0.59199999999999997</v>
      </c>
      <c r="G33" s="110">
        <v>0.59599999999999997</v>
      </c>
      <c r="H33" s="110">
        <v>0.60899999999999999</v>
      </c>
      <c r="I33" s="110">
        <v>0.61099999999999999</v>
      </c>
      <c r="J33" s="60"/>
      <c r="K33" s="24"/>
      <c r="L33" s="24"/>
      <c r="M33" s="24"/>
      <c r="N33" s="24"/>
      <c r="O33" s="24"/>
      <c r="P33" s="24"/>
      <c r="Q33" s="24"/>
      <c r="R33" s="24"/>
    </row>
    <row r="34" spans="1:18" x14ac:dyDescent="0.2">
      <c r="A34" s="30">
        <v>27</v>
      </c>
      <c r="B34" s="110">
        <v>1.9590000000000001</v>
      </c>
      <c r="C34" s="110">
        <v>1.978</v>
      </c>
      <c r="D34" s="110">
        <v>1.9570000000000001</v>
      </c>
      <c r="E34" s="110">
        <v>1.9790000000000001</v>
      </c>
      <c r="F34" s="110">
        <v>1.9419999999999999</v>
      </c>
      <c r="G34" s="110">
        <v>2.0019999999999998</v>
      </c>
      <c r="H34" s="110">
        <v>1.9630000000000001</v>
      </c>
      <c r="I34" s="110">
        <v>1.9570000000000001</v>
      </c>
      <c r="J34" s="60"/>
      <c r="K34" s="24"/>
      <c r="L34" s="24"/>
      <c r="M34" s="24"/>
      <c r="N34" s="24"/>
      <c r="O34" s="24"/>
      <c r="P34" s="24"/>
      <c r="Q34" s="24"/>
      <c r="R34" s="24"/>
    </row>
    <row r="35" spans="1:18" x14ac:dyDescent="0.2">
      <c r="A35" s="30">
        <v>28</v>
      </c>
      <c r="B35" s="110">
        <v>1.456</v>
      </c>
      <c r="C35" s="110">
        <v>1.427</v>
      </c>
      <c r="D35" s="110">
        <v>1.4830000000000001</v>
      </c>
      <c r="E35" s="110">
        <v>1.45</v>
      </c>
      <c r="F35" s="110">
        <v>1.421</v>
      </c>
      <c r="G35" s="110">
        <v>1.45</v>
      </c>
      <c r="H35" s="110">
        <v>1.4450000000000001</v>
      </c>
      <c r="I35" s="110">
        <v>1.468</v>
      </c>
      <c r="J35" s="60"/>
      <c r="K35" s="24"/>
      <c r="L35" s="24"/>
      <c r="M35" s="24"/>
      <c r="N35" s="24"/>
      <c r="O35" s="24"/>
      <c r="P35" s="24"/>
      <c r="Q35" s="24"/>
      <c r="R35" s="24"/>
    </row>
    <row r="36" spans="1:18" x14ac:dyDescent="0.2">
      <c r="A36" s="30">
        <v>29</v>
      </c>
      <c r="B36" s="110">
        <v>1.085</v>
      </c>
      <c r="C36" s="110">
        <v>1.079</v>
      </c>
      <c r="D36" s="110">
        <v>1.0860000000000001</v>
      </c>
      <c r="E36" s="110">
        <v>1.095</v>
      </c>
      <c r="F36" s="110">
        <v>1.109</v>
      </c>
      <c r="G36" s="110">
        <v>1.091</v>
      </c>
      <c r="H36" s="110">
        <v>1.0920000000000001</v>
      </c>
      <c r="I36" s="110">
        <v>1.101</v>
      </c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110">
        <v>1.01</v>
      </c>
      <c r="C37" s="110">
        <v>1.054</v>
      </c>
      <c r="D37" s="110">
        <v>1.036</v>
      </c>
      <c r="E37" s="110">
        <v>1.048</v>
      </c>
      <c r="F37" s="110">
        <v>1.0649999999999999</v>
      </c>
      <c r="G37" s="110">
        <v>1.0620000000000001</v>
      </c>
      <c r="H37" s="110">
        <v>1.0549999999999999</v>
      </c>
      <c r="I37" s="110">
        <v>1.054</v>
      </c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25" t="s">
        <v>30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26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97.740524781341094</v>
      </c>
      <c r="D64" s="25">
        <f t="shared" ref="D64:D73" si="2">IF((B8&lt;&gt;0)*ISNUMBER(D8),100*(D8/B8),"")</f>
        <v>102.55102040816327</v>
      </c>
      <c r="E64" s="25">
        <f t="shared" ref="E64:E73" si="3">IF((B8&lt;&gt;0)*ISNUMBER(E8),100*(E8/B8),"")</f>
        <v>101.96793002915452</v>
      </c>
      <c r="F64" s="25">
        <f t="shared" ref="F64:F73" si="4">IF((B8&lt;&gt;0)*ISNUMBER(F8),100*(F8/B8),"")</f>
        <v>102.98833819241982</v>
      </c>
      <c r="G64" s="25">
        <f t="shared" ref="G64:G73" si="5">IF((B8&lt;&gt;0)*ISNUMBER(G8),100*(G8/B8),"")</f>
        <v>100.21865889212826</v>
      </c>
      <c r="H64" s="25">
        <f t="shared" ref="H64:H73" si="6">IF((B8&lt;&gt;0)*ISNUMBER(H8),100*(H8/B8),"")</f>
        <v>101.0204081632653</v>
      </c>
      <c r="I64" s="25">
        <f t="shared" ref="I64:I73" si="7">IF((B8&lt;&gt;0)*ISNUMBER(I8),100*(I8/B8),"")</f>
        <v>103.79008746355684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98.989169675090253</v>
      </c>
      <c r="D65" s="25">
        <f t="shared" si="2"/>
        <v>100.50541516245485</v>
      </c>
      <c r="E65" s="25">
        <f t="shared" si="3"/>
        <v>98.33935018050542</v>
      </c>
      <c r="F65" s="25">
        <f t="shared" si="4"/>
        <v>99.205776173285216</v>
      </c>
      <c r="G65" s="25">
        <f t="shared" si="5"/>
        <v>99.277978339350184</v>
      </c>
      <c r="H65" s="25">
        <f t="shared" si="6"/>
        <v>98.33935018050542</v>
      </c>
      <c r="I65" s="25">
        <f t="shared" si="7"/>
        <v>98.483754512635386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103.23529411764704</v>
      </c>
      <c r="D66" s="25">
        <f t="shared" si="2"/>
        <v>103.58823529411765</v>
      </c>
      <c r="E66" s="25">
        <f t="shared" si="3"/>
        <v>101.58823529411765</v>
      </c>
      <c r="F66" s="25">
        <f t="shared" si="4"/>
        <v>103.11764705882354</v>
      </c>
      <c r="G66" s="25">
        <f t="shared" si="5"/>
        <v>102.52941176470588</v>
      </c>
      <c r="H66" s="25">
        <f t="shared" si="6"/>
        <v>102.29411764705883</v>
      </c>
      <c r="I66" s="25">
        <f t="shared" si="7"/>
        <v>103.05882352941175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101.36091453456724</v>
      </c>
      <c r="D67" s="25">
        <f t="shared" si="2"/>
        <v>102.93957539466523</v>
      </c>
      <c r="E67" s="25">
        <f t="shared" si="3"/>
        <v>99.401197604790426</v>
      </c>
      <c r="F67" s="25">
        <f t="shared" si="4"/>
        <v>101.30647795318455</v>
      </c>
      <c r="G67" s="25">
        <f t="shared" si="5"/>
        <v>104.028307022319</v>
      </c>
      <c r="H67" s="25">
        <f t="shared" si="6"/>
        <v>104.30048992923244</v>
      </c>
      <c r="I67" s="25">
        <f t="shared" si="7"/>
        <v>104.028307022319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101.4240506329114</v>
      </c>
      <c r="D68" s="25">
        <f t="shared" si="2"/>
        <v>101.97784810126582</v>
      </c>
      <c r="E68" s="25">
        <f t="shared" si="3"/>
        <v>102.373417721519</v>
      </c>
      <c r="F68" s="25">
        <f t="shared" si="4"/>
        <v>100.71202531645569</v>
      </c>
      <c r="G68" s="25">
        <f t="shared" si="5"/>
        <v>101.97784810126582</v>
      </c>
      <c r="H68" s="25">
        <f t="shared" si="6"/>
        <v>101.34493670886076</v>
      </c>
      <c r="I68" s="25">
        <f t="shared" si="7"/>
        <v>102.68987341772151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98.449612403100772</v>
      </c>
      <c r="D69" s="25">
        <f t="shared" si="2"/>
        <v>102.0671834625323</v>
      </c>
      <c r="E69" s="25">
        <f t="shared" si="3"/>
        <v>103.22997416020672</v>
      </c>
      <c r="F69" s="25">
        <f t="shared" si="4"/>
        <v>102.19638242894058</v>
      </c>
      <c r="G69" s="25">
        <f t="shared" si="5"/>
        <v>100.90439276485787</v>
      </c>
      <c r="H69" s="25">
        <f t="shared" si="6"/>
        <v>101.29198966408268</v>
      </c>
      <c r="I69" s="25">
        <f t="shared" si="7"/>
        <v>101.03359173126616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96.947577969475802</v>
      </c>
      <c r="D70" s="25">
        <f t="shared" si="2"/>
        <v>98.142003981420061</v>
      </c>
      <c r="E70" s="25">
        <f t="shared" si="3"/>
        <v>98.606502986065038</v>
      </c>
      <c r="F70" s="25">
        <f t="shared" si="4"/>
        <v>99.137358991373588</v>
      </c>
      <c r="G70" s="25">
        <f t="shared" si="5"/>
        <v>99.800928998009297</v>
      </c>
      <c r="H70" s="25">
        <f t="shared" si="6"/>
        <v>99.071001990710045</v>
      </c>
      <c r="I70" s="25">
        <f t="shared" si="7"/>
        <v>99.402786994027878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100.20675396278429</v>
      </c>
      <c r="D71" s="25">
        <f t="shared" si="2"/>
        <v>100.75809786354237</v>
      </c>
      <c r="E71" s="25">
        <f t="shared" si="3"/>
        <v>99.724328049620951</v>
      </c>
      <c r="F71" s="25">
        <f t="shared" si="4"/>
        <v>98.82839421088903</v>
      </c>
      <c r="G71" s="25">
        <f t="shared" si="5"/>
        <v>99.035148173673321</v>
      </c>
      <c r="H71" s="25">
        <f t="shared" si="6"/>
        <v>97.863542384562365</v>
      </c>
      <c r="I71" s="25">
        <f t="shared" si="7"/>
        <v>100.82701585113716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101.62059103908486</v>
      </c>
      <c r="D72" s="25">
        <f t="shared" si="2"/>
        <v>99.618684461391808</v>
      </c>
      <c r="E72" s="25">
        <f t="shared" si="3"/>
        <v>100.85795996186846</v>
      </c>
      <c r="F72" s="25">
        <f t="shared" si="4"/>
        <v>99.52335557673976</v>
      </c>
      <c r="G72" s="25">
        <f t="shared" si="5"/>
        <v>100.7626310772164</v>
      </c>
      <c r="H72" s="25">
        <f t="shared" si="6"/>
        <v>100.09532888465206</v>
      </c>
      <c r="I72" s="25">
        <f t="shared" si="7"/>
        <v>102.47855100095329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99.416228838295382</v>
      </c>
      <c r="D73" s="25">
        <f t="shared" si="2"/>
        <v>98.949211908931701</v>
      </c>
      <c r="E73" s="25">
        <f t="shared" si="3"/>
        <v>99.35785172212492</v>
      </c>
      <c r="F73" s="25">
        <f t="shared" si="4"/>
        <v>97.781669585522465</v>
      </c>
      <c r="G73" s="25">
        <f t="shared" si="5"/>
        <v>99.124343257443073</v>
      </c>
      <c r="H73" s="25">
        <f t="shared" si="6"/>
        <v>99.35785172212492</v>
      </c>
      <c r="I73" s="25">
        <f t="shared" si="7"/>
        <v>98.657326328079392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101.79836512261582</v>
      </c>
      <c r="D74" s="25">
        <f t="shared" ref="D74:D103" si="11">IF((B18&lt;&gt;0)*ISNUMBER(D18),100*(D18/B18),"")</f>
        <v>99.891008174386926</v>
      </c>
      <c r="E74" s="25">
        <f t="shared" ref="E74:E103" si="12">IF((B18&lt;&gt;0)*ISNUMBER(E18),100*(E18/B18),"")</f>
        <v>103.97820163487739</v>
      </c>
      <c r="F74" s="25">
        <f t="shared" ref="F74:F103" si="13">IF((B18&lt;&gt;0)*ISNUMBER(F18),100*(F18/B18),"")</f>
        <v>102.7792915531335</v>
      </c>
      <c r="G74" s="25">
        <f t="shared" ref="G74:G103" si="14">IF((B18&lt;&gt;0)*ISNUMBER(G18),100*(G18/B18),"")</f>
        <v>103.21525885558583</v>
      </c>
      <c r="H74" s="25">
        <f t="shared" ref="H74:H103" si="15">IF((B18&lt;&gt;0)*ISNUMBER(H18),100*(H18/B18),"")</f>
        <v>104.25068119891007</v>
      </c>
      <c r="I74" s="25">
        <f t="shared" ref="I74:I103" si="16">IF((B18&lt;&gt;0)*ISNUMBER(I18),100*(I18/B18),"")</f>
        <v>101.74386920980926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98.926380368098151</v>
      </c>
      <c r="D75" s="25">
        <f t="shared" si="11"/>
        <v>99.079754601226995</v>
      </c>
      <c r="E75" s="25">
        <f t="shared" si="12"/>
        <v>96.779141104294482</v>
      </c>
      <c r="F75" s="25">
        <f t="shared" si="13"/>
        <v>99.386503067484668</v>
      </c>
      <c r="G75" s="25">
        <f t="shared" si="14"/>
        <v>98.159509202453989</v>
      </c>
      <c r="H75" s="25">
        <f t="shared" si="15"/>
        <v>98.773006134969322</v>
      </c>
      <c r="I75" s="25">
        <f t="shared" si="16"/>
        <v>98.00613496932516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100.0919963201472</v>
      </c>
      <c r="D76" s="25">
        <f t="shared" si="11"/>
        <v>101.37994480220793</v>
      </c>
      <c r="E76" s="25">
        <f t="shared" si="12"/>
        <v>97.102115915363399</v>
      </c>
      <c r="F76" s="25">
        <f t="shared" si="13"/>
        <v>99.310027598896028</v>
      </c>
      <c r="G76" s="25">
        <f t="shared" si="14"/>
        <v>101.6559337626495</v>
      </c>
      <c r="H76" s="25">
        <f t="shared" si="15"/>
        <v>98.80404783808649</v>
      </c>
      <c r="I76" s="25">
        <f t="shared" si="16"/>
        <v>99.72401103955842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100.52531041069723</v>
      </c>
      <c r="D77" s="25">
        <f t="shared" si="11"/>
        <v>101.67144221585482</v>
      </c>
      <c r="E77" s="25">
        <f t="shared" si="12"/>
        <v>101.38490926456545</v>
      </c>
      <c r="F77" s="25">
        <f t="shared" si="13"/>
        <v>99.713467048710612</v>
      </c>
      <c r="G77" s="25">
        <f t="shared" si="14"/>
        <v>98.662846227316138</v>
      </c>
      <c r="H77" s="25">
        <f t="shared" si="15"/>
        <v>97.325692454632289</v>
      </c>
      <c r="I77" s="25">
        <f t="shared" si="16"/>
        <v>100.14326647564471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102.50552689756817</v>
      </c>
      <c r="D78" s="25">
        <f t="shared" si="11"/>
        <v>104.42151805453206</v>
      </c>
      <c r="E78" s="25">
        <f t="shared" si="12"/>
        <v>103.38983050847459</v>
      </c>
      <c r="F78" s="25">
        <f t="shared" si="13"/>
        <v>100.44215180545322</v>
      </c>
      <c r="G78" s="25">
        <f t="shared" si="14"/>
        <v>100.14738393515108</v>
      </c>
      <c r="H78" s="25">
        <f t="shared" si="15"/>
        <v>102.06337509211497</v>
      </c>
      <c r="I78" s="25">
        <f t="shared" si="16"/>
        <v>103.38983050847459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95.39610120282039</v>
      </c>
      <c r="D79" s="25">
        <f t="shared" si="11"/>
        <v>99.917046868519279</v>
      </c>
      <c r="E79" s="25">
        <f t="shared" si="12"/>
        <v>97.262546661136469</v>
      </c>
      <c r="F79" s="25">
        <f t="shared" si="13"/>
        <v>97.552882621318943</v>
      </c>
      <c r="G79" s="25">
        <f t="shared" si="14"/>
        <v>98.631273330568234</v>
      </c>
      <c r="H79" s="25">
        <f t="shared" si="15"/>
        <v>97.677312318540018</v>
      </c>
      <c r="I79" s="25">
        <f t="shared" si="16"/>
        <v>99.336374948154287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96.263736263736263</v>
      </c>
      <c r="D80" s="25">
        <f t="shared" si="11"/>
        <v>99.853479853479854</v>
      </c>
      <c r="E80" s="25">
        <f t="shared" si="12"/>
        <v>101.09890109890109</v>
      </c>
      <c r="F80" s="25">
        <f t="shared" si="13"/>
        <v>99.633699633699649</v>
      </c>
      <c r="G80" s="25">
        <f t="shared" si="14"/>
        <v>100.36630036630036</v>
      </c>
      <c r="H80" s="25">
        <f t="shared" si="15"/>
        <v>98.021978021978029</v>
      </c>
      <c r="I80" s="25">
        <f t="shared" si="16"/>
        <v>99.926739926739941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99.633363886342806</v>
      </c>
      <c r="D81" s="25">
        <f t="shared" si="11"/>
        <v>95.875343721356572</v>
      </c>
      <c r="E81" s="25">
        <f t="shared" si="12"/>
        <v>98.991750687442732</v>
      </c>
      <c r="F81" s="25">
        <f t="shared" si="13"/>
        <v>101.37488542621449</v>
      </c>
      <c r="G81" s="25">
        <f t="shared" si="14"/>
        <v>98.441796516956927</v>
      </c>
      <c r="H81" s="25">
        <f t="shared" si="15"/>
        <v>99.45004582951421</v>
      </c>
      <c r="I81" s="25">
        <f t="shared" si="16"/>
        <v>100.18331805682861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97.100093545369518</v>
      </c>
      <c r="D82" s="25">
        <f t="shared" si="11"/>
        <v>97.801683816651092</v>
      </c>
      <c r="E82" s="25">
        <f t="shared" si="12"/>
        <v>98.269410664172128</v>
      </c>
      <c r="F82" s="25">
        <f t="shared" si="13"/>
        <v>99.391955098222638</v>
      </c>
      <c r="G82" s="25">
        <f t="shared" si="14"/>
        <v>100.23386342376052</v>
      </c>
      <c r="H82" s="25">
        <f t="shared" si="15"/>
        <v>99.391955098222638</v>
      </c>
      <c r="I82" s="25">
        <f t="shared" si="16"/>
        <v>97.754911131898965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94.337016574585647</v>
      </c>
      <c r="D83" s="25">
        <f t="shared" si="11"/>
        <v>95.027624309392252</v>
      </c>
      <c r="E83" s="25">
        <f t="shared" si="12"/>
        <v>97.375690607734796</v>
      </c>
      <c r="F83" s="25">
        <f t="shared" si="13"/>
        <v>97.790055248618785</v>
      </c>
      <c r="G83" s="25">
        <f t="shared" si="14"/>
        <v>98.756906077348063</v>
      </c>
      <c r="H83" s="25">
        <f t="shared" si="15"/>
        <v>96.408839779005518</v>
      </c>
      <c r="I83" s="25">
        <f t="shared" si="16"/>
        <v>94.889502762430951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108.8495575221239</v>
      </c>
      <c r="D84" s="25">
        <f t="shared" si="11"/>
        <v>107.49883558453656</v>
      </c>
      <c r="E84" s="25">
        <f t="shared" si="12"/>
        <v>104.65766185374943</v>
      </c>
      <c r="F84" s="25">
        <f t="shared" si="13"/>
        <v>104.7973917093619</v>
      </c>
      <c r="G84" s="25">
        <f t="shared" si="14"/>
        <v>107.03306939916163</v>
      </c>
      <c r="H84" s="25">
        <f t="shared" si="15"/>
        <v>107.26595249184909</v>
      </c>
      <c r="I84" s="25">
        <f t="shared" si="16"/>
        <v>104.9836981835119</v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98.783666377063412</v>
      </c>
      <c r="D85" s="25">
        <f t="shared" si="11"/>
        <v>101.99826238053866</v>
      </c>
      <c r="E85" s="25">
        <f t="shared" si="12"/>
        <v>100.17376194613379</v>
      </c>
      <c r="F85" s="25">
        <f t="shared" si="13"/>
        <v>102.69331016507384</v>
      </c>
      <c r="G85" s="25">
        <f t="shared" si="14"/>
        <v>100.43440486533449</v>
      </c>
      <c r="H85" s="25">
        <f t="shared" si="15"/>
        <v>97.914856646394426</v>
      </c>
      <c r="I85" s="25">
        <f t="shared" si="16"/>
        <v>101.21633362293659</v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101.6044776119403</v>
      </c>
      <c r="D86" s="25">
        <f t="shared" si="11"/>
        <v>99.141791044776113</v>
      </c>
      <c r="E86" s="25">
        <f t="shared" si="12"/>
        <v>102.98507462686565</v>
      </c>
      <c r="F86" s="25">
        <f t="shared" si="13"/>
        <v>101.38059701492537</v>
      </c>
      <c r="G86" s="25">
        <f t="shared" si="14"/>
        <v>102.16417910447761</v>
      </c>
      <c r="H86" s="25">
        <f t="shared" si="15"/>
        <v>99.216417910447745</v>
      </c>
      <c r="I86" s="25">
        <f t="shared" si="16"/>
        <v>101.71641791044776</v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>
        <f t="shared" si="10"/>
        <v>101.06100795755968</v>
      </c>
      <c r="D87" s="25">
        <f t="shared" si="11"/>
        <v>97.877984084880637</v>
      </c>
      <c r="E87" s="25">
        <f t="shared" si="12"/>
        <v>101.32625994694959</v>
      </c>
      <c r="F87" s="25">
        <f t="shared" si="13"/>
        <v>100.26525198938991</v>
      </c>
      <c r="G87" s="25">
        <f t="shared" si="14"/>
        <v>101.59151193633953</v>
      </c>
      <c r="H87" s="25">
        <f t="shared" si="15"/>
        <v>101.32625994694959</v>
      </c>
      <c r="I87" s="25">
        <f t="shared" si="16"/>
        <v>103.18302387267906</v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>
        <f t="shared" si="10"/>
        <v>102.19458668617412</v>
      </c>
      <c r="D88" s="25">
        <f t="shared" si="11"/>
        <v>98.463789319678128</v>
      </c>
      <c r="E88" s="25">
        <f t="shared" si="12"/>
        <v>102.19458668617412</v>
      </c>
      <c r="F88" s="25">
        <f t="shared" si="13"/>
        <v>100.65837600585222</v>
      </c>
      <c r="G88" s="25">
        <f t="shared" si="14"/>
        <v>101.97512801755668</v>
      </c>
      <c r="H88" s="25">
        <f t="shared" si="15"/>
        <v>101.97512801755668</v>
      </c>
      <c r="I88" s="25">
        <f t="shared" si="16"/>
        <v>102.85296269202632</v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>
        <f t="shared" si="10"/>
        <v>97.851239669421489</v>
      </c>
      <c r="D89" s="25">
        <f t="shared" si="11"/>
        <v>101.48760330578513</v>
      </c>
      <c r="E89" s="25">
        <f t="shared" si="12"/>
        <v>97.685950413223139</v>
      </c>
      <c r="F89" s="25">
        <f t="shared" si="13"/>
        <v>97.851239669421489</v>
      </c>
      <c r="G89" s="25">
        <f t="shared" si="14"/>
        <v>98.512396694214871</v>
      </c>
      <c r="H89" s="25">
        <f t="shared" si="15"/>
        <v>100.6611570247934</v>
      </c>
      <c r="I89" s="25">
        <f t="shared" si="16"/>
        <v>100.99173553719008</v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>
        <f t="shared" si="10"/>
        <v>100.96988259315978</v>
      </c>
      <c r="D90" s="25">
        <f t="shared" si="11"/>
        <v>99.897907095456858</v>
      </c>
      <c r="E90" s="25">
        <f t="shared" si="12"/>
        <v>101.02092904543134</v>
      </c>
      <c r="F90" s="25">
        <f t="shared" si="13"/>
        <v>99.132210311383346</v>
      </c>
      <c r="G90" s="25">
        <f t="shared" si="14"/>
        <v>102.19499744767737</v>
      </c>
      <c r="H90" s="25">
        <f t="shared" si="15"/>
        <v>100.20418580908628</v>
      </c>
      <c r="I90" s="25">
        <f t="shared" si="16"/>
        <v>99.897907095456858</v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>
        <f t="shared" si="10"/>
        <v>98.008241758241766</v>
      </c>
      <c r="D91" s="25">
        <f t="shared" si="11"/>
        <v>101.85439560439562</v>
      </c>
      <c r="E91" s="25">
        <f t="shared" si="12"/>
        <v>99.587912087912088</v>
      </c>
      <c r="F91" s="25">
        <f t="shared" si="13"/>
        <v>97.596153846153854</v>
      </c>
      <c r="G91" s="25">
        <f t="shared" si="14"/>
        <v>99.587912087912088</v>
      </c>
      <c r="H91" s="25">
        <f t="shared" si="15"/>
        <v>99.244505494505503</v>
      </c>
      <c r="I91" s="25">
        <f t="shared" si="16"/>
        <v>100.82417582417582</v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>
        <f t="shared" si="10"/>
        <v>99.447004608294932</v>
      </c>
      <c r="D92" s="25">
        <f t="shared" si="11"/>
        <v>100.09216589861751</v>
      </c>
      <c r="E92" s="25">
        <f t="shared" si="12"/>
        <v>100.92165898617512</v>
      </c>
      <c r="F92" s="25">
        <f t="shared" si="13"/>
        <v>102.21198156682027</v>
      </c>
      <c r="G92" s="25">
        <f t="shared" si="14"/>
        <v>100.55299539170508</v>
      </c>
      <c r="H92" s="25">
        <f t="shared" si="15"/>
        <v>100.64516129032259</v>
      </c>
      <c r="I92" s="25">
        <f t="shared" si="16"/>
        <v>101.47465437788019</v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>
        <f t="shared" si="9"/>
        <v>100</v>
      </c>
      <c r="C93" s="25">
        <f t="shared" si="10"/>
        <v>104.35643564356437</v>
      </c>
      <c r="D93" s="25">
        <f t="shared" si="11"/>
        <v>102.57425742574257</v>
      </c>
      <c r="E93" s="25">
        <f t="shared" si="12"/>
        <v>103.76237623762377</v>
      </c>
      <c r="F93" s="25">
        <f t="shared" si="13"/>
        <v>105.44554455445545</v>
      </c>
      <c r="G93" s="25">
        <f t="shared" si="14"/>
        <v>105.14851485148515</v>
      </c>
      <c r="H93" s="25">
        <f t="shared" si="15"/>
        <v>104.45544554455446</v>
      </c>
      <c r="I93" s="25">
        <f t="shared" si="16"/>
        <v>104.35643564356437</v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29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99.969823632460745</v>
      </c>
      <c r="D114" s="26">
        <f t="shared" si="27"/>
        <v>100.5634371400167</v>
      </c>
      <c r="E114" s="26">
        <f t="shared" si="27"/>
        <v>100.51318058957246</v>
      </c>
      <c r="F114" s="26">
        <f t="shared" si="27"/>
        <v>100.47348004740749</v>
      </c>
      <c r="G114" s="26">
        <f t="shared" si="27"/>
        <v>100.83752766283079</v>
      </c>
      <c r="H114" s="26">
        <f t="shared" si="27"/>
        <v>100.33516737391625</v>
      </c>
      <c r="I114" s="26">
        <f>IF(I115&gt;0,AVERAGE(I64:I113),"")</f>
        <v>101.03484738799472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30</v>
      </c>
      <c r="C115" s="26">
        <f t="shared" ref="C115:J115" si="28">COUNT(C64:C113)</f>
        <v>30</v>
      </c>
      <c r="D115" s="26">
        <f t="shared" si="28"/>
        <v>30</v>
      </c>
      <c r="E115" s="26">
        <f t="shared" si="28"/>
        <v>30</v>
      </c>
      <c r="F115" s="26">
        <f t="shared" si="28"/>
        <v>30</v>
      </c>
      <c r="G115" s="26">
        <f t="shared" si="28"/>
        <v>30</v>
      </c>
      <c r="H115" s="26">
        <f t="shared" si="28"/>
        <v>30</v>
      </c>
      <c r="I115" s="26">
        <f t="shared" si="28"/>
        <v>30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2.8708705709918765</v>
      </c>
      <c r="D116" s="26">
        <f t="shared" si="29"/>
        <v>2.5191996228704823</v>
      </c>
      <c r="E116" s="26">
        <f t="shared" si="29"/>
        <v>2.2532061098336227</v>
      </c>
      <c r="F116" s="26">
        <f t="shared" si="29"/>
        <v>2.0955893812825459</v>
      </c>
      <c r="G116" s="26">
        <f t="shared" si="29"/>
        <v>2.1033344072822557</v>
      </c>
      <c r="H116" s="26">
        <f t="shared" si="29"/>
        <v>2.4462179545599425</v>
      </c>
      <c r="I116" s="26">
        <f>IF(I115&gt;0,STDEV(I64:I113),"")</f>
        <v>2.2591720642533346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0.52414685713666243</v>
      </c>
      <c r="D117" s="26">
        <f t="shared" si="30"/>
        <v>0.45994082010155685</v>
      </c>
      <c r="E117" s="26">
        <f t="shared" si="30"/>
        <v>0.411377271021446</v>
      </c>
      <c r="F117" s="26">
        <f t="shared" si="30"/>
        <v>0.38260052513224824</v>
      </c>
      <c r="G117" s="26">
        <f t="shared" si="30"/>
        <v>0.38401456694841657</v>
      </c>
      <c r="H117" s="26">
        <f t="shared" si="30"/>
        <v>0.44661625142887595</v>
      </c>
      <c r="I117" s="26">
        <f>IF(I115&gt;0,I116/SQRT(I115),"")</f>
        <v>0.41246650029235399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1.6991270265334986</v>
      </c>
      <c r="C118" s="26">
        <f t="shared" si="31"/>
        <v>1.6991270265334986</v>
      </c>
      <c r="D118" s="26">
        <f t="shared" si="31"/>
        <v>1.6991270265334986</v>
      </c>
      <c r="E118" s="26">
        <f t="shared" si="31"/>
        <v>1.6991270265334986</v>
      </c>
      <c r="F118" s="26">
        <f t="shared" si="31"/>
        <v>1.6991270265334986</v>
      </c>
      <c r="G118" s="26">
        <f t="shared" si="31"/>
        <v>1.6991270265334986</v>
      </c>
      <c r="H118" s="26">
        <f t="shared" si="31"/>
        <v>1.6991270265334986</v>
      </c>
      <c r="I118" s="26">
        <f t="shared" si="31"/>
        <v>1.6991270265334986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0.89059209083349566</v>
      </c>
      <c r="D119" s="26">
        <f t="shared" si="32"/>
        <v>0.78149787804053705</v>
      </c>
      <c r="E119" s="26">
        <f t="shared" si="32"/>
        <v>0.69898223929413472</v>
      </c>
      <c r="F119" s="26">
        <f t="shared" si="32"/>
        <v>0.65008689261811203</v>
      </c>
      <c r="G119" s="26">
        <f t="shared" si="32"/>
        <v>0.65248952928461212</v>
      </c>
      <c r="H119" s="26">
        <f t="shared" si="32"/>
        <v>0.75885774329188338</v>
      </c>
      <c r="I119" s="26">
        <f>IF(I115&gt;2,I118*I117,"")</f>
        <v>0.70083297818642587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94.337016574585647</v>
      </c>
      <c r="D120" s="26">
        <f t="shared" si="33"/>
        <v>95.027624309392252</v>
      </c>
      <c r="E120" s="26">
        <f t="shared" si="33"/>
        <v>96.779141104294482</v>
      </c>
      <c r="F120" s="26">
        <f t="shared" si="33"/>
        <v>97.552882621318943</v>
      </c>
      <c r="G120" s="26">
        <f t="shared" si="33"/>
        <v>98.159509202453989</v>
      </c>
      <c r="H120" s="26">
        <f t="shared" si="33"/>
        <v>96.408839779005518</v>
      </c>
      <c r="I120" s="26">
        <f t="shared" si="33"/>
        <v>94.889502762430951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108.8495575221239</v>
      </c>
      <c r="D121" s="26">
        <f t="shared" si="34"/>
        <v>107.49883558453656</v>
      </c>
      <c r="E121" s="26">
        <f t="shared" si="34"/>
        <v>104.65766185374943</v>
      </c>
      <c r="F121" s="26">
        <f t="shared" si="34"/>
        <v>105.44554455445545</v>
      </c>
      <c r="G121" s="26">
        <f t="shared" si="34"/>
        <v>107.03306939916163</v>
      </c>
      <c r="H121" s="26">
        <f t="shared" si="34"/>
        <v>107.26595249184909</v>
      </c>
      <c r="I121" s="26">
        <f t="shared" si="34"/>
        <v>104.9836981835119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92.2</v>
      </c>
      <c r="C122" s="38">
        <f>100-B3</f>
        <v>92.2</v>
      </c>
      <c r="D122" s="38">
        <f>100-B3</f>
        <v>92.2</v>
      </c>
      <c r="E122" s="38">
        <f>100-B3</f>
        <v>92.2</v>
      </c>
      <c r="F122" s="38">
        <f>100-B3</f>
        <v>92.2</v>
      </c>
      <c r="G122" s="38">
        <f>100-B3</f>
        <v>92.2</v>
      </c>
      <c r="H122" s="38">
        <f>100-B3</f>
        <v>92.2</v>
      </c>
      <c r="I122" s="38">
        <f>100-B3</f>
        <v>92.2</v>
      </c>
      <c r="J122" s="38">
        <f>100-B3</f>
        <v>92.2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107.8</v>
      </c>
      <c r="C123" s="24">
        <f>100+B3</f>
        <v>107.8</v>
      </c>
      <c r="D123" s="24">
        <f>100+B3</f>
        <v>107.8</v>
      </c>
      <c r="E123" s="24">
        <f>100+B3</f>
        <v>107.8</v>
      </c>
      <c r="F123" s="24">
        <f>100+B3</f>
        <v>107.8</v>
      </c>
      <c r="G123" s="24">
        <f>100+B3</f>
        <v>107.8</v>
      </c>
      <c r="H123" s="24">
        <f>100+B3</f>
        <v>107.8</v>
      </c>
      <c r="I123" s="24">
        <f>100+B3</f>
        <v>107.8</v>
      </c>
      <c r="J123" s="24">
        <f>100+B3</f>
        <v>107.8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76.3</v>
      </c>
      <c r="C124" s="24">
        <f>100-E3</f>
        <v>76.3</v>
      </c>
      <c r="D124" s="24">
        <f>100-E3</f>
        <v>76.3</v>
      </c>
      <c r="E124" s="24">
        <f>100-E3</f>
        <v>76.3</v>
      </c>
      <c r="F124" s="24">
        <f>100-E3</f>
        <v>76.3</v>
      </c>
      <c r="G124" s="24">
        <f>100-E3</f>
        <v>76.3</v>
      </c>
      <c r="H124" s="24">
        <f>100-E3</f>
        <v>76.3</v>
      </c>
      <c r="I124" s="24">
        <f>100-E3</f>
        <v>76.3</v>
      </c>
      <c r="J124" s="39">
        <f>100-E3</f>
        <v>76.3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123.7</v>
      </c>
      <c r="C125" s="41">
        <f>100+E3</f>
        <v>123.7</v>
      </c>
      <c r="D125" s="41">
        <f>100+E3</f>
        <v>123.7</v>
      </c>
      <c r="E125" s="41">
        <f>100+E3</f>
        <v>123.7</v>
      </c>
      <c r="F125" s="41">
        <f>100+E3</f>
        <v>123.7</v>
      </c>
      <c r="G125" s="41">
        <f>100+E3</f>
        <v>123.7</v>
      </c>
      <c r="H125" s="41">
        <f>100+E3</f>
        <v>123.7</v>
      </c>
      <c r="I125" s="41">
        <f>100+E3</f>
        <v>123.7</v>
      </c>
      <c r="J125" s="37">
        <f>100+E3</f>
        <v>123.7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P16" sqref="P16"/>
    </sheetView>
  </sheetViews>
  <sheetFormatPr baseColWidth="10" defaultRowHeight="12.75" x14ac:dyDescent="0.2"/>
  <cols>
    <col min="1" max="16384" width="11.42578125" style="63"/>
  </cols>
  <sheetData>
    <row r="2" spans="2:13" ht="13.5" thickBot="1" x14ac:dyDescent="0.25"/>
    <row r="3" spans="2:13" ht="34.5" x14ac:dyDescent="0.45">
      <c r="B3" s="96" t="s">
        <v>79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60.75" customHeight="1" x14ac:dyDescent="0.2">
      <c r="B4" s="138" t="s">
        <v>101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2:13" x14ac:dyDescent="0.2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107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102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ht="13.5" thickBot="1" x14ac:dyDescent="0.2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ht="45" thickBot="1" x14ac:dyDescent="0.6">
      <c r="B14" s="105"/>
    </row>
    <row r="15" spans="2:13" ht="44.25" x14ac:dyDescent="0.55000000000000004">
      <c r="B15" s="106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2:13" x14ac:dyDescent="0.2">
      <c r="B16" s="99" t="s">
        <v>108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2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x14ac:dyDescent="0.2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x14ac:dyDescent="0.2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13.5" thickBot="1" x14ac:dyDescent="0.25">
      <c r="B23" s="102" t="s">
        <v>98</v>
      </c>
      <c r="C23" s="103"/>
      <c r="D23" s="103" t="s">
        <v>99</v>
      </c>
      <c r="E23" s="103"/>
      <c r="F23" s="103"/>
      <c r="G23" s="103" t="s">
        <v>100</v>
      </c>
      <c r="H23" s="103"/>
      <c r="I23" s="103"/>
      <c r="J23" s="103"/>
      <c r="K23" s="103"/>
      <c r="L23" s="103"/>
      <c r="M23" s="104"/>
    </row>
  </sheetData>
  <mergeCells count="1">
    <mergeCell ref="B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2019-06-26T11:25:55Z</dcterms:modified>
</cp:coreProperties>
</file>