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mc:AlternateContent xmlns:mc="http://schemas.openxmlformats.org/markup-compatibility/2006">
    <mc:Choice Requires="x15">
      <x15ac:absPath xmlns:x15ac="http://schemas.microsoft.com/office/spreadsheetml/2010/11/ac" url="https://noklus.sharepoint.com/sites/SPL-seksjonenfag/Shared Documents/Holdbarhetsdatabase/Revidering maler 2026/Oppdaterte maler 2026/"/>
    </mc:Choice>
  </mc:AlternateContent>
  <xr:revisionPtr revIDLastSave="143" documentId="8_{3B9B810C-33DD-499D-94EC-B607630BD9A4}" xr6:coauthVersionLast="47" xr6:coauthVersionMax="47" xr10:uidLastSave="{DBA9433C-E52A-47CD-AE9C-68593F7FE9B2}"/>
  <bookViews>
    <workbookView xWindow="-120" yWindow="-120" windowWidth="29040" windowHeight="15720" firstSheet="2" activeTab="2" xr2:uid="{00000000-000D-0000-FFFF-FFFF00000000}"/>
  </bookViews>
  <sheets>
    <sheet name="Forside" sheetId="2" r:id="rId1"/>
    <sheet name="Beskrivelse" sheetId="3" r:id="rId2"/>
    <sheet name="Data" sheetId="1" r:id="rId3"/>
    <sheet name="Konklusjon" sheetId="4" r:id="rId4"/>
    <sheet name="Versjonsstyring" sheetId="5" r:id="rId5"/>
  </sheets>
  <definedNames>
    <definedName name="CV1_">#REF!</definedName>
    <definedName name="CV2_">#REF!</definedName>
    <definedName name="CV3_">#REF!</definedName>
    <definedName name="CVc">#REF!</definedName>
    <definedName name="f1_">#REF!</definedName>
    <definedName name="f2_">#REF!</definedName>
    <definedName name="f3_">#REF!</definedName>
    <definedName name="fast_s">Data!$A$4</definedName>
    <definedName name="H">#REF!</definedName>
    <definedName name="K_1">Data!$N$2</definedName>
    <definedName name="K_2">Data!$N$3</definedName>
    <definedName name="L">#REF!</definedName>
    <definedName name="M1_">#REF!</definedName>
    <definedName name="M2_">#REF!</definedName>
    <definedName name="M3_">#REF!</definedName>
    <definedName name="Mål_1">Data!$M$2</definedName>
    <definedName name="Mål_2">Data!$M$3</definedName>
    <definedName name="Mc">#REF!</definedName>
    <definedName name="Mco">#REF!</definedName>
    <definedName name="p">#REF!</definedName>
    <definedName name="s">Data!$M$1</definedName>
    <definedName name="scf">#REF!</definedName>
    <definedName name="sf1_">#REF!</definedName>
    <definedName name="sf2_">#REF!</definedName>
    <definedName name="sf3_">#REF!</definedName>
    <definedName name="TEa">Data!$M$4</definedName>
    <definedName name="uco">#REF!</definedName>
    <definedName name="_xlnm.Print_Area" localSheetId="2">Data!$A$1:$AJ$45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AE45" i="1" l="1"/>
  <c r="P45" i="1"/>
  <c r="AJ45" i="1" s="1"/>
  <c r="N45" i="1"/>
  <c r="M45" i="1"/>
  <c r="AI45" i="1" s="1"/>
  <c r="K45" i="1"/>
  <c r="J45" i="1"/>
  <c r="AH45" i="1" s="1"/>
  <c r="H45" i="1"/>
  <c r="G45" i="1"/>
  <c r="AG45" i="1" s="1"/>
  <c r="D45" i="1"/>
  <c r="AF45" i="1" s="1"/>
  <c r="AE44" i="1"/>
  <c r="P44" i="1"/>
  <c r="AJ44" i="1" s="1"/>
  <c r="N44" i="1"/>
  <c r="K44" i="1"/>
  <c r="J44" i="1"/>
  <c r="AH44" i="1" s="1"/>
  <c r="H44" i="1"/>
  <c r="G44" i="1"/>
  <c r="AG44" i="1" s="1"/>
  <c r="D44" i="1"/>
  <c r="AF44" i="1" s="1"/>
  <c r="AE43" i="1"/>
  <c r="P43" i="1"/>
  <c r="AJ43" i="1" s="1"/>
  <c r="N43" i="1"/>
  <c r="K43" i="1"/>
  <c r="J43" i="1"/>
  <c r="AH43" i="1" s="1"/>
  <c r="H43" i="1"/>
  <c r="G43" i="1"/>
  <c r="AG43" i="1" s="1"/>
  <c r="D43" i="1"/>
  <c r="AF43" i="1" s="1"/>
  <c r="AE42" i="1"/>
  <c r="P42" i="1"/>
  <c r="AJ42" i="1" s="1"/>
  <c r="N42" i="1"/>
  <c r="K42" i="1"/>
  <c r="J42" i="1"/>
  <c r="AH42" i="1" s="1"/>
  <c r="H42" i="1"/>
  <c r="G42" i="1"/>
  <c r="AG42" i="1" s="1"/>
  <c r="D42" i="1"/>
  <c r="AF42" i="1" s="1"/>
  <c r="AE41" i="1"/>
  <c r="P41" i="1"/>
  <c r="AJ41" i="1" s="1"/>
  <c r="N41" i="1"/>
  <c r="K41" i="1"/>
  <c r="J41" i="1"/>
  <c r="AH41" i="1" s="1"/>
  <c r="H41" i="1"/>
  <c r="G41" i="1"/>
  <c r="AG41" i="1" s="1"/>
  <c r="D41" i="1"/>
  <c r="AF41" i="1" s="1"/>
  <c r="AE40" i="1"/>
  <c r="P40" i="1"/>
  <c r="AJ40" i="1" s="1"/>
  <c r="N40" i="1"/>
  <c r="K40" i="1"/>
  <c r="J40" i="1"/>
  <c r="AH40" i="1" s="1"/>
  <c r="H40" i="1"/>
  <c r="G40" i="1"/>
  <c r="AG40" i="1" s="1"/>
  <c r="D40" i="1"/>
  <c r="AF40" i="1" s="1"/>
  <c r="AE39" i="1"/>
  <c r="P39" i="1"/>
  <c r="AJ39" i="1" s="1"/>
  <c r="N39" i="1"/>
  <c r="K39" i="1"/>
  <c r="J39" i="1"/>
  <c r="AH39" i="1" s="1"/>
  <c r="H39" i="1"/>
  <c r="G39" i="1"/>
  <c r="AG39" i="1" s="1"/>
  <c r="D39" i="1"/>
  <c r="AF39" i="1" s="1"/>
  <c r="AE38" i="1"/>
  <c r="P38" i="1"/>
  <c r="AJ38" i="1" s="1"/>
  <c r="N38" i="1"/>
  <c r="K38" i="1"/>
  <c r="J38" i="1"/>
  <c r="AH38" i="1" s="1"/>
  <c r="H38" i="1"/>
  <c r="G38" i="1"/>
  <c r="AG38" i="1" s="1"/>
  <c r="D38" i="1"/>
  <c r="AF38" i="1" s="1"/>
  <c r="AE37" i="1"/>
  <c r="P37" i="1"/>
  <c r="AJ37" i="1" s="1"/>
  <c r="N37" i="1"/>
  <c r="K37" i="1"/>
  <c r="J37" i="1"/>
  <c r="AH37" i="1" s="1"/>
  <c r="H37" i="1"/>
  <c r="G37" i="1"/>
  <c r="AG37" i="1" s="1"/>
  <c r="D37" i="1"/>
  <c r="AF37" i="1" s="1"/>
  <c r="AE36" i="1"/>
  <c r="N36" i="1"/>
  <c r="M36" i="1"/>
  <c r="AI36" i="1" s="1"/>
  <c r="K36" i="1"/>
  <c r="J36" i="1"/>
  <c r="AH36" i="1" s="1"/>
  <c r="H36" i="1"/>
  <c r="G36" i="1"/>
  <c r="AG36" i="1" s="1"/>
  <c r="D36" i="1"/>
  <c r="AF36" i="1" s="1"/>
  <c r="AE35" i="1"/>
  <c r="N35" i="1"/>
  <c r="K35" i="1"/>
  <c r="J35" i="1"/>
  <c r="AH35" i="1" s="1"/>
  <c r="H35" i="1"/>
  <c r="G35" i="1"/>
  <c r="AG35" i="1" s="1"/>
  <c r="AE34" i="1"/>
  <c r="N34" i="1"/>
  <c r="K34" i="1"/>
  <c r="J34" i="1"/>
  <c r="AH34" i="1" s="1"/>
  <c r="H34" i="1"/>
  <c r="G34" i="1"/>
  <c r="AG34" i="1" s="1"/>
  <c r="AE33" i="1"/>
  <c r="N33" i="1"/>
  <c r="K33" i="1"/>
  <c r="J33" i="1"/>
  <c r="AH33" i="1" s="1"/>
  <c r="H33" i="1"/>
  <c r="G33" i="1"/>
  <c r="AG33" i="1" s="1"/>
  <c r="AE32" i="1"/>
  <c r="N32" i="1"/>
  <c r="K32" i="1"/>
  <c r="J32" i="1"/>
  <c r="AH32" i="1" s="1"/>
  <c r="H32" i="1"/>
  <c r="G32" i="1"/>
  <c r="AG32" i="1" s="1"/>
  <c r="AE31" i="1"/>
  <c r="N31" i="1"/>
  <c r="K31" i="1"/>
  <c r="J31" i="1"/>
  <c r="AH31" i="1" s="1"/>
  <c r="H31" i="1"/>
  <c r="G31" i="1"/>
  <c r="AG31" i="1" s="1"/>
  <c r="AE30" i="1"/>
  <c r="N30" i="1"/>
  <c r="K30" i="1"/>
  <c r="J30" i="1"/>
  <c r="AH30" i="1" s="1"/>
  <c r="H30" i="1"/>
  <c r="G30" i="1"/>
  <c r="AG30" i="1" s="1"/>
  <c r="AE29" i="1"/>
  <c r="N29" i="1"/>
  <c r="K29" i="1"/>
  <c r="J29" i="1"/>
  <c r="AH29" i="1" s="1"/>
  <c r="H29" i="1"/>
  <c r="G29" i="1"/>
  <c r="AG29" i="1" s="1"/>
  <c r="AE28" i="1"/>
  <c r="N28" i="1"/>
  <c r="K28" i="1"/>
  <c r="J28" i="1"/>
  <c r="AH28" i="1" s="1"/>
  <c r="H28" i="1"/>
  <c r="G28" i="1"/>
  <c r="AG28" i="1" s="1"/>
  <c r="AE27" i="1"/>
  <c r="N27" i="1"/>
  <c r="K27" i="1"/>
  <c r="J27" i="1"/>
  <c r="AH27" i="1" s="1"/>
  <c r="H27" i="1"/>
  <c r="G27" i="1"/>
  <c r="AG27" i="1" s="1"/>
  <c r="AE26" i="1"/>
  <c r="N26" i="1"/>
  <c r="K26" i="1"/>
  <c r="J26" i="1"/>
  <c r="AH26" i="1" s="1"/>
  <c r="H26" i="1"/>
  <c r="G26" i="1"/>
  <c r="AG26" i="1" s="1"/>
  <c r="AE25" i="1"/>
  <c r="N25" i="1"/>
  <c r="K25" i="1"/>
  <c r="J25" i="1"/>
  <c r="AH25" i="1" s="1"/>
  <c r="H25" i="1"/>
  <c r="G25" i="1"/>
  <c r="AG25" i="1" s="1"/>
  <c r="AE24" i="1"/>
  <c r="N24" i="1"/>
  <c r="K24" i="1"/>
  <c r="J24" i="1"/>
  <c r="AH24" i="1" s="1"/>
  <c r="H24" i="1"/>
  <c r="G24" i="1"/>
  <c r="AG24" i="1" s="1"/>
  <c r="AE23" i="1"/>
  <c r="N23" i="1"/>
  <c r="K23" i="1"/>
  <c r="J23" i="1"/>
  <c r="AH23" i="1" s="1"/>
  <c r="H23" i="1"/>
  <c r="G23" i="1"/>
  <c r="AG23" i="1" s="1"/>
  <c r="AE22" i="1"/>
  <c r="N22" i="1"/>
  <c r="K22" i="1"/>
  <c r="J22" i="1"/>
  <c r="AH22" i="1" s="1"/>
  <c r="H22" i="1"/>
  <c r="G22" i="1"/>
  <c r="AG22" i="1" s="1"/>
  <c r="AE21" i="1"/>
  <c r="N21" i="1"/>
  <c r="K21" i="1"/>
  <c r="J21" i="1"/>
  <c r="AH21" i="1" s="1"/>
  <c r="H21" i="1"/>
  <c r="AE20" i="1"/>
  <c r="N20" i="1"/>
  <c r="K20" i="1"/>
  <c r="J20" i="1"/>
  <c r="AH20" i="1" s="1"/>
  <c r="H20" i="1"/>
  <c r="AE19" i="1"/>
  <c r="N19" i="1"/>
  <c r="K19" i="1"/>
  <c r="J19" i="1"/>
  <c r="AH19" i="1" s="1"/>
  <c r="H19" i="1"/>
  <c r="AE18" i="1"/>
  <c r="N18" i="1"/>
  <c r="K18" i="1"/>
  <c r="J18" i="1"/>
  <c r="AH18" i="1" s="1"/>
  <c r="H18" i="1"/>
  <c r="AE17" i="1"/>
  <c r="N17" i="1"/>
  <c r="K17" i="1"/>
  <c r="J17" i="1"/>
  <c r="AH17" i="1" s="1"/>
  <c r="H17" i="1"/>
  <c r="AE16" i="1"/>
  <c r="N16" i="1"/>
  <c r="K16" i="1"/>
  <c r="J16" i="1"/>
  <c r="AH16" i="1" s="1"/>
  <c r="H16" i="1"/>
  <c r="AE15" i="1"/>
  <c r="N15" i="1"/>
  <c r="K15" i="1"/>
  <c r="J15" i="1"/>
  <c r="AH15" i="1" s="1"/>
  <c r="H15" i="1"/>
  <c r="AE14" i="1"/>
  <c r="N14" i="1"/>
  <c r="K14" i="1"/>
  <c r="J14" i="1"/>
  <c r="AH14" i="1" s="1"/>
  <c r="H14" i="1"/>
  <c r="AE13" i="1"/>
  <c r="N13" i="1"/>
  <c r="K13" i="1"/>
  <c r="J13" i="1"/>
  <c r="AH13" i="1" s="1"/>
  <c r="H13" i="1"/>
  <c r="AE12" i="1"/>
  <c r="N12" i="1"/>
  <c r="K12" i="1"/>
  <c r="H12" i="1"/>
  <c r="AE11" i="1"/>
  <c r="N11" i="1"/>
  <c r="K11" i="1"/>
  <c r="H11" i="1"/>
  <c r="AE10" i="1"/>
  <c r="N10" i="1"/>
  <c r="K10" i="1"/>
  <c r="H10" i="1"/>
  <c r="AE9" i="1"/>
  <c r="N9" i="1"/>
  <c r="K9" i="1"/>
  <c r="H9" i="1"/>
  <c r="AE8" i="1"/>
  <c r="N8" i="1"/>
  <c r="K8" i="1"/>
  <c r="H8" i="1"/>
  <c r="E8" i="1"/>
  <c r="AJ7" i="1"/>
  <c r="AI7" i="1"/>
  <c r="AH7" i="1"/>
  <c r="AG7" i="1"/>
  <c r="AF7" i="1"/>
  <c r="N4" i="1"/>
  <c r="AK25" i="1" s="1"/>
  <c r="A4" i="1"/>
  <c r="N3" i="1"/>
  <c r="N2" i="1"/>
  <c r="T30" i="1" s="1"/>
  <c r="L1" i="1"/>
  <c r="U14" i="1" l="1"/>
  <c r="T28" i="1"/>
  <c r="AL39" i="1"/>
  <c r="U12" i="1"/>
  <c r="T29" i="1"/>
  <c r="T31" i="1"/>
  <c r="AL42" i="1"/>
  <c r="AL36" i="1"/>
  <c r="AL38" i="1"/>
  <c r="AL40" i="1"/>
  <c r="T7" i="1"/>
  <c r="T10" i="1"/>
  <c r="AK32" i="1"/>
  <c r="U33" i="1"/>
  <c r="T34" i="1"/>
  <c r="M8" i="1"/>
  <c r="AI8" i="1" s="1"/>
  <c r="M37" i="1"/>
  <c r="M9" i="1"/>
  <c r="W129" i="1"/>
  <c r="W126" i="1"/>
  <c r="W123" i="1"/>
  <c r="W120" i="1"/>
  <c r="W117" i="1"/>
  <c r="W114" i="1"/>
  <c r="W111" i="1"/>
  <c r="W108" i="1"/>
  <c r="W105" i="1"/>
  <c r="W102" i="1"/>
  <c r="W99" i="1"/>
  <c r="W96" i="1"/>
  <c r="W93" i="1"/>
  <c r="W90" i="1"/>
  <c r="W87" i="1"/>
  <c r="W84" i="1"/>
  <c r="W81" i="1"/>
  <c r="W78" i="1"/>
  <c r="W75" i="1"/>
  <c r="W72" i="1"/>
  <c r="W69" i="1"/>
  <c r="W66" i="1"/>
  <c r="W63" i="1"/>
  <c r="W60" i="1"/>
  <c r="W57" i="1"/>
  <c r="W54" i="1"/>
  <c r="W51" i="1"/>
  <c r="W48" i="1"/>
  <c r="V44" i="1"/>
  <c r="V129" i="1"/>
  <c r="V126" i="1"/>
  <c r="V123" i="1"/>
  <c r="V120" i="1"/>
  <c r="V117" i="1"/>
  <c r="V114" i="1"/>
  <c r="V111" i="1"/>
  <c r="V108" i="1"/>
  <c r="V105" i="1"/>
  <c r="V102" i="1"/>
  <c r="V99" i="1"/>
  <c r="V96" i="1"/>
  <c r="V93" i="1"/>
  <c r="V90" i="1"/>
  <c r="V87" i="1"/>
  <c r="V84" i="1"/>
  <c r="V81" i="1"/>
  <c r="V78" i="1"/>
  <c r="V75" i="1"/>
  <c r="V72" i="1"/>
  <c r="V69" i="1"/>
  <c r="V66" i="1"/>
  <c r="V63" i="1"/>
  <c r="V60" i="1"/>
  <c r="V57" i="1"/>
  <c r="V54" i="1"/>
  <c r="V51" i="1"/>
  <c r="V48" i="1"/>
  <c r="W127" i="1"/>
  <c r="W124" i="1"/>
  <c r="W121" i="1"/>
  <c r="W118" i="1"/>
  <c r="W115" i="1"/>
  <c r="W112" i="1"/>
  <c r="W109" i="1"/>
  <c r="W106" i="1"/>
  <c r="W103" i="1"/>
  <c r="W100" i="1"/>
  <c r="W97" i="1"/>
  <c r="W94" i="1"/>
  <c r="W91" i="1"/>
  <c r="W88" i="1"/>
  <c r="W85" i="1"/>
  <c r="W82" i="1"/>
  <c r="W79" i="1"/>
  <c r="W76" i="1"/>
  <c r="W73" i="1"/>
  <c r="W70" i="1"/>
  <c r="W67" i="1"/>
  <c r="W64" i="1"/>
  <c r="W61" i="1"/>
  <c r="W58" i="1"/>
  <c r="W55" i="1"/>
  <c r="W52" i="1"/>
  <c r="W49" i="1"/>
  <c r="W46" i="1"/>
  <c r="W45" i="1"/>
  <c r="V127" i="1"/>
  <c r="V124" i="1"/>
  <c r="V121" i="1"/>
  <c r="V118" i="1"/>
  <c r="V115" i="1"/>
  <c r="V112" i="1"/>
  <c r="V109" i="1"/>
  <c r="V106" i="1"/>
  <c r="V103" i="1"/>
  <c r="V100" i="1"/>
  <c r="V97" i="1"/>
  <c r="V94" i="1"/>
  <c r="V91" i="1"/>
  <c r="V88" i="1"/>
  <c r="V85" i="1"/>
  <c r="V82" i="1"/>
  <c r="V79" i="1"/>
  <c r="V76" i="1"/>
  <c r="V73" i="1"/>
  <c r="V70" i="1"/>
  <c r="V67" i="1"/>
  <c r="V64" i="1"/>
  <c r="V61" i="1"/>
  <c r="V58" i="1"/>
  <c r="V55" i="1"/>
  <c r="V52" i="1"/>
  <c r="V49" i="1"/>
  <c r="V46" i="1"/>
  <c r="V45" i="1"/>
  <c r="W128" i="1"/>
  <c r="W125" i="1"/>
  <c r="W122" i="1"/>
  <c r="W119" i="1"/>
  <c r="W116" i="1"/>
  <c r="W113" i="1"/>
  <c r="W110" i="1"/>
  <c r="W107" i="1"/>
  <c r="W104" i="1"/>
  <c r="W101" i="1"/>
  <c r="W98" i="1"/>
  <c r="W95" i="1"/>
  <c r="W92" i="1"/>
  <c r="W89" i="1"/>
  <c r="W86" i="1"/>
  <c r="W83" i="1"/>
  <c r="W80" i="1"/>
  <c r="W77" i="1"/>
  <c r="W74" i="1"/>
  <c r="W71" i="1"/>
  <c r="W68" i="1"/>
  <c r="W65" i="1"/>
  <c r="W62" i="1"/>
  <c r="W59" i="1"/>
  <c r="W56" i="1"/>
  <c r="W53" i="1"/>
  <c r="W50" i="1"/>
  <c r="W47" i="1"/>
  <c r="V128" i="1"/>
  <c r="V125" i="1"/>
  <c r="V122" i="1"/>
  <c r="V119" i="1"/>
  <c r="V116" i="1"/>
  <c r="V113" i="1"/>
  <c r="V110" i="1"/>
  <c r="V107" i="1"/>
  <c r="V104" i="1"/>
  <c r="V101" i="1"/>
  <c r="V98" i="1"/>
  <c r="V95" i="1"/>
  <c r="V92" i="1"/>
  <c r="V89" i="1"/>
  <c r="V86" i="1"/>
  <c r="V83" i="1"/>
  <c r="V80" i="1"/>
  <c r="V77" i="1"/>
  <c r="V74" i="1"/>
  <c r="V71" i="1"/>
  <c r="V68" i="1"/>
  <c r="V65" i="1"/>
  <c r="V62" i="1"/>
  <c r="V59" i="1"/>
  <c r="V56" i="1"/>
  <c r="V53" i="1"/>
  <c r="V50" i="1"/>
  <c r="V47" i="1"/>
  <c r="W42" i="1"/>
  <c r="W38" i="1"/>
  <c r="W34" i="1"/>
  <c r="W30" i="1"/>
  <c r="W26" i="1"/>
  <c r="W24" i="1"/>
  <c r="W22" i="1"/>
  <c r="W20" i="1"/>
  <c r="W18" i="1"/>
  <c r="W16" i="1"/>
  <c r="V14" i="1"/>
  <c r="V12" i="1"/>
  <c r="W9" i="1"/>
  <c r="W44" i="1"/>
  <c r="V43" i="1"/>
  <c r="V40" i="1"/>
  <c r="V39" i="1"/>
  <c r="V36" i="1"/>
  <c r="V7" i="1"/>
  <c r="W25" i="1"/>
  <c r="W23" i="1"/>
  <c r="W21" i="1"/>
  <c r="W19" i="1"/>
  <c r="W17" i="1"/>
  <c r="W15" i="1"/>
  <c r="W14" i="1"/>
  <c r="W13" i="1"/>
  <c r="W12" i="1"/>
  <c r="W11" i="1"/>
  <c r="W8" i="1"/>
  <c r="W29" i="1"/>
  <c r="W27" i="1"/>
  <c r="V26" i="1"/>
  <c r="V25" i="1"/>
  <c r="V24" i="1"/>
  <c r="V23" i="1"/>
  <c r="V22" i="1"/>
  <c r="V21" i="1"/>
  <c r="V20" i="1"/>
  <c r="V19" i="1"/>
  <c r="V18" i="1"/>
  <c r="V17" i="1"/>
  <c r="V16" i="1"/>
  <c r="V15" i="1"/>
  <c r="V13" i="1"/>
  <c r="V11" i="1"/>
  <c r="V9" i="1"/>
  <c r="V8" i="1"/>
  <c r="W33" i="1"/>
  <c r="W31" i="1"/>
  <c r="V30" i="1"/>
  <c r="V29" i="1"/>
  <c r="W28" i="1"/>
  <c r="V27" i="1"/>
  <c r="W10" i="1"/>
  <c r="W41" i="1"/>
  <c r="W37" i="1"/>
  <c r="W35" i="1"/>
  <c r="V34" i="1"/>
  <c r="V33" i="1"/>
  <c r="W32" i="1"/>
  <c r="V31" i="1"/>
  <c r="V28" i="1"/>
  <c r="V10" i="1"/>
  <c r="W43" i="1"/>
  <c r="V42" i="1"/>
  <c r="V41" i="1"/>
  <c r="W40" i="1"/>
  <c r="W39" i="1"/>
  <c r="V38" i="1"/>
  <c r="V37" i="1"/>
  <c r="W36" i="1"/>
  <c r="V35" i="1"/>
  <c r="V32" i="1"/>
  <c r="AL43" i="1"/>
  <c r="G8" i="1"/>
  <c r="P8" i="1"/>
  <c r="T9" i="1"/>
  <c r="T11" i="1"/>
  <c r="T13" i="1"/>
  <c r="T16" i="1"/>
  <c r="T18" i="1"/>
  <c r="T20" i="1"/>
  <c r="T22" i="1"/>
  <c r="T24" i="1"/>
  <c r="T26" i="1"/>
  <c r="T27" i="1"/>
  <c r="AK28" i="1"/>
  <c r="U29" i="1"/>
  <c r="AL32" i="1"/>
  <c r="AL34" i="1"/>
  <c r="AL35" i="1"/>
  <c r="AK44" i="1"/>
  <c r="U128" i="1"/>
  <c r="U125" i="1"/>
  <c r="U122" i="1"/>
  <c r="U119" i="1"/>
  <c r="U116" i="1"/>
  <c r="U113" i="1"/>
  <c r="U110" i="1"/>
  <c r="U107" i="1"/>
  <c r="U104" i="1"/>
  <c r="U101" i="1"/>
  <c r="U98" i="1"/>
  <c r="U95" i="1"/>
  <c r="U92" i="1"/>
  <c r="U89" i="1"/>
  <c r="U86" i="1"/>
  <c r="U83" i="1"/>
  <c r="U80" i="1"/>
  <c r="U77" i="1"/>
  <c r="U74" i="1"/>
  <c r="U71" i="1"/>
  <c r="U68" i="1"/>
  <c r="U65" i="1"/>
  <c r="U62" i="1"/>
  <c r="U59" i="1"/>
  <c r="U56" i="1"/>
  <c r="U53" i="1"/>
  <c r="U50" i="1"/>
  <c r="U47" i="1"/>
  <c r="T128" i="1"/>
  <c r="T125" i="1"/>
  <c r="T122" i="1"/>
  <c r="T119" i="1"/>
  <c r="T116" i="1"/>
  <c r="T113" i="1"/>
  <c r="T110" i="1"/>
  <c r="T107" i="1"/>
  <c r="T104" i="1"/>
  <c r="T101" i="1"/>
  <c r="T98" i="1"/>
  <c r="T95" i="1"/>
  <c r="T92" i="1"/>
  <c r="T89" i="1"/>
  <c r="T86" i="1"/>
  <c r="T83" i="1"/>
  <c r="T80" i="1"/>
  <c r="T77" i="1"/>
  <c r="T74" i="1"/>
  <c r="T71" i="1"/>
  <c r="T68" i="1"/>
  <c r="T65" i="1"/>
  <c r="T62" i="1"/>
  <c r="T59" i="1"/>
  <c r="T56" i="1"/>
  <c r="T53" i="1"/>
  <c r="T50" i="1"/>
  <c r="T47" i="1"/>
  <c r="U44" i="1"/>
  <c r="U42" i="1"/>
  <c r="U40" i="1"/>
  <c r="U38" i="1"/>
  <c r="U36" i="1"/>
  <c r="U34" i="1"/>
  <c r="U32" i="1"/>
  <c r="U30" i="1"/>
  <c r="U28" i="1"/>
  <c r="U129" i="1"/>
  <c r="U126" i="1"/>
  <c r="U123" i="1"/>
  <c r="U120" i="1"/>
  <c r="U117" i="1"/>
  <c r="U114" i="1"/>
  <c r="U111" i="1"/>
  <c r="U108" i="1"/>
  <c r="U105" i="1"/>
  <c r="U102" i="1"/>
  <c r="U99" i="1"/>
  <c r="U96" i="1"/>
  <c r="U93" i="1"/>
  <c r="U90" i="1"/>
  <c r="U87" i="1"/>
  <c r="U84" i="1"/>
  <c r="U81" i="1"/>
  <c r="U78" i="1"/>
  <c r="U75" i="1"/>
  <c r="U72" i="1"/>
  <c r="U69" i="1"/>
  <c r="U66" i="1"/>
  <c r="U63" i="1"/>
  <c r="U60" i="1"/>
  <c r="U57" i="1"/>
  <c r="U54" i="1"/>
  <c r="U51" i="1"/>
  <c r="U48" i="1"/>
  <c r="T129" i="1"/>
  <c r="T126" i="1"/>
  <c r="T123" i="1"/>
  <c r="T120" i="1"/>
  <c r="T117" i="1"/>
  <c r="T114" i="1"/>
  <c r="T111" i="1"/>
  <c r="T108" i="1"/>
  <c r="T105" i="1"/>
  <c r="T102" i="1"/>
  <c r="T99" i="1"/>
  <c r="T96" i="1"/>
  <c r="T93" i="1"/>
  <c r="T90" i="1"/>
  <c r="T87" i="1"/>
  <c r="T84" i="1"/>
  <c r="T81" i="1"/>
  <c r="T78" i="1"/>
  <c r="T75" i="1"/>
  <c r="T72" i="1"/>
  <c r="T69" i="1"/>
  <c r="T66" i="1"/>
  <c r="T63" i="1"/>
  <c r="T60" i="1"/>
  <c r="T57" i="1"/>
  <c r="T54" i="1"/>
  <c r="T51" i="1"/>
  <c r="T48" i="1"/>
  <c r="U127" i="1"/>
  <c r="U124" i="1"/>
  <c r="U121" i="1"/>
  <c r="U118" i="1"/>
  <c r="U115" i="1"/>
  <c r="U112" i="1"/>
  <c r="U109" i="1"/>
  <c r="U106" i="1"/>
  <c r="U103" i="1"/>
  <c r="U100" i="1"/>
  <c r="U97" i="1"/>
  <c r="U94" i="1"/>
  <c r="U91" i="1"/>
  <c r="U88" i="1"/>
  <c r="U85" i="1"/>
  <c r="U82" i="1"/>
  <c r="U79" i="1"/>
  <c r="U76" i="1"/>
  <c r="U73" i="1"/>
  <c r="U70" i="1"/>
  <c r="U67" i="1"/>
  <c r="U64" i="1"/>
  <c r="U61" i="1"/>
  <c r="U58" i="1"/>
  <c r="U55" i="1"/>
  <c r="U52" i="1"/>
  <c r="U49" i="1"/>
  <c r="U46" i="1"/>
  <c r="U45" i="1"/>
  <c r="T127" i="1"/>
  <c r="T124" i="1"/>
  <c r="T121" i="1"/>
  <c r="T118" i="1"/>
  <c r="T115" i="1"/>
  <c r="T112" i="1"/>
  <c r="T109" i="1"/>
  <c r="T106" i="1"/>
  <c r="T103" i="1"/>
  <c r="T100" i="1"/>
  <c r="T97" i="1"/>
  <c r="T94" i="1"/>
  <c r="T91" i="1"/>
  <c r="T88" i="1"/>
  <c r="T85" i="1"/>
  <c r="T82" i="1"/>
  <c r="T79" i="1"/>
  <c r="T76" i="1"/>
  <c r="T73" i="1"/>
  <c r="T70" i="1"/>
  <c r="T67" i="1"/>
  <c r="T64" i="1"/>
  <c r="T61" i="1"/>
  <c r="T58" i="1"/>
  <c r="T55" i="1"/>
  <c r="T52" i="1"/>
  <c r="T49" i="1"/>
  <c r="T46" i="1"/>
  <c r="T45" i="1"/>
  <c r="U43" i="1"/>
  <c r="U39" i="1"/>
  <c r="U35" i="1"/>
  <c r="U31" i="1"/>
  <c r="U27" i="1"/>
  <c r="T25" i="1"/>
  <c r="T23" i="1"/>
  <c r="T21" i="1"/>
  <c r="T19" i="1"/>
  <c r="T17" i="1"/>
  <c r="T15" i="1"/>
  <c r="U10" i="1"/>
  <c r="T8" i="1"/>
  <c r="U8" i="1"/>
  <c r="U9" i="1"/>
  <c r="AK10" i="1"/>
  <c r="U11" i="1"/>
  <c r="T12" i="1"/>
  <c r="U13" i="1"/>
  <c r="T14" i="1"/>
  <c r="U15" i="1"/>
  <c r="U16" i="1"/>
  <c r="U17" i="1"/>
  <c r="U18" i="1"/>
  <c r="U19" i="1"/>
  <c r="U20" i="1"/>
  <c r="U21" i="1"/>
  <c r="U22" i="1"/>
  <c r="U23" i="1"/>
  <c r="U24" i="1"/>
  <c r="U25" i="1"/>
  <c r="U26" i="1"/>
  <c r="AL28" i="1"/>
  <c r="AL30" i="1"/>
  <c r="AL31" i="1"/>
  <c r="J8" i="1"/>
  <c r="AK9" i="1"/>
  <c r="AL10" i="1"/>
  <c r="AK16" i="1"/>
  <c r="AK18" i="1"/>
  <c r="AK20" i="1"/>
  <c r="AK22" i="1"/>
  <c r="AK24" i="1"/>
  <c r="AL26" i="1"/>
  <c r="AL27" i="1"/>
  <c r="AK8" i="1"/>
  <c r="AL9" i="1"/>
  <c r="AK12" i="1"/>
  <c r="AK13" i="1"/>
  <c r="AK14" i="1"/>
  <c r="AK15" i="1"/>
  <c r="AL16" i="1"/>
  <c r="AK17" i="1"/>
  <c r="AL18" i="1"/>
  <c r="AK19" i="1"/>
  <c r="AL20" i="1"/>
  <c r="AK21" i="1"/>
  <c r="AL22" i="1"/>
  <c r="AK23" i="1"/>
  <c r="AL24" i="1"/>
  <c r="T36" i="1"/>
  <c r="T37" i="1"/>
  <c r="T39" i="1"/>
  <c r="T40" i="1"/>
  <c r="T41" i="1"/>
  <c r="T43" i="1"/>
  <c r="T44" i="1"/>
  <c r="AL45" i="1"/>
  <c r="AK45" i="1"/>
  <c r="AK43" i="1"/>
  <c r="AK41" i="1"/>
  <c r="AK39" i="1"/>
  <c r="AK37" i="1"/>
  <c r="AK35" i="1"/>
  <c r="AK33" i="1"/>
  <c r="AK31" i="1"/>
  <c r="AK29" i="1"/>
  <c r="AK27" i="1"/>
  <c r="AK42" i="1"/>
  <c r="AL41" i="1"/>
  <c r="AK38" i="1"/>
  <c r="AL37" i="1"/>
  <c r="AK34" i="1"/>
  <c r="AL33" i="1"/>
  <c r="AK30" i="1"/>
  <c r="AL29" i="1"/>
  <c r="AK26" i="1"/>
  <c r="AL13" i="1"/>
  <c r="AK11" i="1"/>
  <c r="AL44" i="1"/>
  <c r="D8" i="1"/>
  <c r="AL8" i="1"/>
  <c r="AL11" i="1"/>
  <c r="AL12" i="1"/>
  <c r="AL14" i="1"/>
  <c r="AL15" i="1"/>
  <c r="AL17" i="1"/>
  <c r="AL19" i="1"/>
  <c r="AL21" i="1"/>
  <c r="AL23" i="1"/>
  <c r="AL25" i="1"/>
  <c r="T32" i="1"/>
  <c r="T33" i="1"/>
  <c r="T35" i="1"/>
  <c r="AK36" i="1"/>
  <c r="U37" i="1"/>
  <c r="T38" i="1"/>
  <c r="AK40" i="1"/>
  <c r="U41" i="1"/>
  <c r="T42" i="1"/>
  <c r="M38" i="1" l="1"/>
  <c r="AI37" i="1"/>
  <c r="J9" i="1"/>
  <c r="AH8" i="1"/>
  <c r="D9" i="1"/>
  <c r="AF8" i="1"/>
  <c r="AJ8" i="1"/>
  <c r="P9" i="1"/>
  <c r="AG8" i="1"/>
  <c r="G9" i="1"/>
  <c r="M10" i="1"/>
  <c r="AI9" i="1"/>
  <c r="M39" i="1" l="1"/>
  <c r="AI38" i="1"/>
  <c r="M11" i="1"/>
  <c r="AI10" i="1"/>
  <c r="D10" i="1"/>
  <c r="AF9" i="1"/>
  <c r="AJ9" i="1"/>
  <c r="P10" i="1"/>
  <c r="G10" i="1"/>
  <c r="AG9" i="1"/>
  <c r="J10" i="1"/>
  <c r="AH9" i="1"/>
  <c r="M40" i="1" l="1"/>
  <c r="AI39" i="1"/>
  <c r="AG10" i="1"/>
  <c r="G11" i="1"/>
  <c r="AH10" i="1"/>
  <c r="J11" i="1"/>
  <c r="AJ10" i="1"/>
  <c r="P11" i="1"/>
  <c r="M12" i="1"/>
  <c r="AI11" i="1"/>
  <c r="D11" i="1"/>
  <c r="AF10" i="1"/>
  <c r="AI40" i="1" l="1"/>
  <c r="M41" i="1"/>
  <c r="AI12" i="1"/>
  <c r="M13" i="1"/>
  <c r="AJ11" i="1"/>
  <c r="P12" i="1"/>
  <c r="G12" i="1"/>
  <c r="AG11" i="1"/>
  <c r="J12" i="1"/>
  <c r="AH12" i="1" s="1"/>
  <c r="AH11" i="1"/>
  <c r="H6" i="1" s="1"/>
  <c r="D12" i="1"/>
  <c r="AF11" i="1"/>
  <c r="AI41" i="1" l="1"/>
  <c r="M42" i="1"/>
  <c r="D13" i="1"/>
  <c r="AF12" i="1"/>
  <c r="P13" i="1"/>
  <c r="AJ12" i="1"/>
  <c r="M14" i="1"/>
  <c r="AI13" i="1"/>
  <c r="G13" i="1"/>
  <c r="AG12" i="1"/>
  <c r="AI42" i="1" l="1"/>
  <c r="M43" i="1"/>
  <c r="AJ13" i="1"/>
  <c r="P14" i="1"/>
  <c r="G14" i="1"/>
  <c r="AG13" i="1"/>
  <c r="AF13" i="1"/>
  <c r="D14" i="1"/>
  <c r="AI14" i="1"/>
  <c r="M15" i="1"/>
  <c r="AI43" i="1" l="1"/>
  <c r="M44" i="1"/>
  <c r="AI44" i="1" s="1"/>
  <c r="AF14" i="1"/>
  <c r="D15" i="1"/>
  <c r="G15" i="1"/>
  <c r="AG14" i="1"/>
  <c r="M16" i="1"/>
  <c r="AI15" i="1"/>
  <c r="AJ14" i="1"/>
  <c r="P15" i="1"/>
  <c r="M17" i="1" l="1"/>
  <c r="AI16" i="1"/>
  <c r="AG15" i="1"/>
  <c r="G16" i="1"/>
  <c r="AJ15" i="1"/>
  <c r="P16" i="1"/>
  <c r="D16" i="1"/>
  <c r="AF15" i="1"/>
  <c r="AJ16" i="1" l="1"/>
  <c r="P17" i="1"/>
  <c r="G17" i="1"/>
  <c r="AG16" i="1"/>
  <c r="D17" i="1"/>
  <c r="AF16" i="1"/>
  <c r="M18" i="1"/>
  <c r="AI17" i="1"/>
  <c r="D18" i="1" l="1"/>
  <c r="AF17" i="1"/>
  <c r="AG17" i="1"/>
  <c r="G18" i="1"/>
  <c r="AJ17" i="1"/>
  <c r="P18" i="1"/>
  <c r="M19" i="1"/>
  <c r="AI18" i="1"/>
  <c r="AJ18" i="1" l="1"/>
  <c r="P19" i="1"/>
  <c r="G19" i="1"/>
  <c r="AG18" i="1"/>
  <c r="M20" i="1"/>
  <c r="AI19" i="1"/>
  <c r="D19" i="1"/>
  <c r="AF18" i="1"/>
  <c r="M21" i="1" l="1"/>
  <c r="AI20" i="1"/>
  <c r="AG19" i="1"/>
  <c r="G20" i="1"/>
  <c r="AJ19" i="1"/>
  <c r="P20" i="1"/>
  <c r="D20" i="1"/>
  <c r="AF19" i="1"/>
  <c r="AJ20" i="1" l="1"/>
  <c r="P21" i="1"/>
  <c r="G21" i="1"/>
  <c r="AG21" i="1" s="1"/>
  <c r="AG20" i="1"/>
  <c r="D21" i="1"/>
  <c r="AF20" i="1"/>
  <c r="M22" i="1"/>
  <c r="AI21" i="1"/>
  <c r="E6" i="1" l="1"/>
  <c r="D22" i="1"/>
  <c r="AF21" i="1"/>
  <c r="AJ21" i="1"/>
  <c r="P22" i="1"/>
  <c r="M23" i="1"/>
  <c r="AI22" i="1"/>
  <c r="M24" i="1" l="1"/>
  <c r="AI23" i="1"/>
  <c r="AJ22" i="1"/>
  <c r="P23" i="1"/>
  <c r="D23" i="1"/>
  <c r="AF22" i="1"/>
  <c r="D24" i="1" l="1"/>
  <c r="AF23" i="1"/>
  <c r="AJ23" i="1"/>
  <c r="P24" i="1"/>
  <c r="M25" i="1"/>
  <c r="AI24" i="1"/>
  <c r="M26" i="1" l="1"/>
  <c r="AI25" i="1"/>
  <c r="AJ24" i="1"/>
  <c r="P25" i="1"/>
  <c r="D25" i="1"/>
  <c r="AF24" i="1"/>
  <c r="D26" i="1" l="1"/>
  <c r="AF25" i="1"/>
  <c r="AJ25" i="1"/>
  <c r="P26" i="1"/>
  <c r="M27" i="1"/>
  <c r="AI26" i="1"/>
  <c r="M28" i="1" l="1"/>
  <c r="AI27" i="1"/>
  <c r="AJ26" i="1"/>
  <c r="P27" i="1"/>
  <c r="AF26" i="1"/>
  <c r="D27" i="1"/>
  <c r="AF27" i="1" l="1"/>
  <c r="D28" i="1"/>
  <c r="P28" i="1"/>
  <c r="AJ27" i="1"/>
  <c r="AI28" i="1"/>
  <c r="M29" i="1"/>
  <c r="M30" i="1" l="1"/>
  <c r="AI29" i="1"/>
  <c r="P29" i="1"/>
  <c r="AJ28" i="1"/>
  <c r="AF28" i="1"/>
  <c r="D29" i="1"/>
  <c r="AF29" i="1" l="1"/>
  <c r="D30" i="1"/>
  <c r="AJ29" i="1"/>
  <c r="P30" i="1"/>
  <c r="M31" i="1"/>
  <c r="AI30" i="1"/>
  <c r="M32" i="1" l="1"/>
  <c r="AI31" i="1"/>
  <c r="P31" i="1"/>
  <c r="AJ30" i="1"/>
  <c r="AF30" i="1"/>
  <c r="D31" i="1"/>
  <c r="AF31" i="1" l="1"/>
  <c r="D32" i="1"/>
  <c r="P32" i="1"/>
  <c r="AJ31" i="1"/>
  <c r="AI32" i="1"/>
  <c r="M33" i="1"/>
  <c r="AJ32" i="1" l="1"/>
  <c r="P33" i="1"/>
  <c r="M34" i="1"/>
  <c r="AI33" i="1"/>
  <c r="AF32" i="1"/>
  <c r="D33" i="1"/>
  <c r="AF33" i="1" l="1"/>
  <c r="D34" i="1"/>
  <c r="AI34" i="1"/>
  <c r="M35" i="1"/>
  <c r="AI35" i="1" s="1"/>
  <c r="K6" i="1" s="1"/>
  <c r="P34" i="1"/>
  <c r="AJ33" i="1"/>
  <c r="P35" i="1" l="1"/>
  <c r="AJ34" i="1"/>
  <c r="AF34" i="1"/>
  <c r="D35" i="1"/>
  <c r="AF35" i="1" s="1"/>
  <c r="B6" i="1" s="1"/>
  <c r="P36" i="1" l="1"/>
  <c r="AJ36" i="1" s="1"/>
  <c r="AJ35" i="1"/>
  <c r="N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Pål</author>
  </authors>
  <commentList>
    <comment ref="K1" authorId="0" shapeId="0" xr:uid="{00000000-0006-0000-0000-000002000000}">
      <text>
        <t xml:space="preserve">Velg om du vil oppgi en konstant CV (J) for alle konsentrasjonene eller et fast standard avvik (N)
Om du bytter valg, sjekk formatering i celler M1-3 </t>
      </text>
    </comment>
    <comment ref="M1" authorId="0" shapeId="0" xr:uid="{00000000-0006-0000-0000-000003000000}">
      <text>
        <r>
          <rPr>
            <sz val="10"/>
            <rFont val="Arial"/>
            <family val="2"/>
          </rPr>
          <t>Angi størrelsen av det faste analytiske standard avvik eller CV her</t>
        </r>
      </text>
    </comment>
    <comment ref="M2" authorId="0" shapeId="0" xr:uid="{00000000-0006-0000-0000-000004000000}">
      <text>
        <r>
          <rPr>
            <sz val="10"/>
            <rFont val="Arial"/>
            <family val="2"/>
          </rPr>
          <t>I samme enheter som analytisk variasjon</t>
        </r>
      </text>
    </comment>
    <comment ref="N2" authorId="0" shapeId="0" xr:uid="{00000000-0006-0000-0000-000005000000}">
      <text>
        <r>
          <rPr>
            <sz val="10"/>
            <rFont val="Arial"/>
            <family val="2"/>
          </rPr>
          <t>Mål 1 i antall Sa (eller CVa)</t>
        </r>
      </text>
    </comment>
  </commentList>
</comments>
</file>

<file path=xl/sharedStrings.xml><?xml version="1.0" encoding="utf-8"?>
<sst xmlns="http://schemas.openxmlformats.org/spreadsheetml/2006/main" count="146" uniqueCount="133">
  <si>
    <t>Holdbarhetsforsøk</t>
  </si>
  <si>
    <t>Modell:</t>
  </si>
  <si>
    <t>Buksemetode</t>
  </si>
  <si>
    <t>Forsøket er utført ved:</t>
  </si>
  <si>
    <t>Utført i perioden:</t>
  </si>
  <si>
    <t>Kontaktperson:</t>
  </si>
  <si>
    <t>(navn, epost eller telefonnr.)</t>
  </si>
  <si>
    <t>Navn på komponent:</t>
  </si>
  <si>
    <t>Prøvemateriale:</t>
  </si>
  <si>
    <t>Temperatur:</t>
  </si>
  <si>
    <t>BESKRIVELSE AV FORSØKET</t>
  </si>
  <si>
    <t>Komponent:</t>
  </si>
  <si>
    <r>
      <t xml:space="preserve">  Ved utførelse av et holdbarhetsforsøk skal det testes for variasjon i </t>
    </r>
    <r>
      <rPr>
        <b/>
        <sz val="12"/>
        <color theme="3" tint="-0.499984740745262"/>
        <rFont val="Arial"/>
        <family val="2"/>
      </rPr>
      <t>en</t>
    </r>
    <r>
      <rPr>
        <sz val="12"/>
        <color theme="3" tint="-0.499984740745262"/>
        <rFont val="Arial"/>
        <family val="2"/>
      </rPr>
      <t xml:space="preserve"> betingelse, </t>
    </r>
  </si>
  <si>
    <t xml:space="preserve">  andre betingelser holdes konstant.</t>
  </si>
  <si>
    <t>Hvilket instrument er benyttet?</t>
  </si>
  <si>
    <t xml:space="preserve">  Ønsker man å teste for flere betingelser (for eksempel ulik sentrifugering,</t>
  </si>
  <si>
    <t xml:space="preserve">  transportformer, temperaturer) utføres det flere forsøk.</t>
  </si>
  <si>
    <t>Hvilken analysemetode er benyttet?</t>
  </si>
  <si>
    <t xml:space="preserve">  Sett opp forsøket slik at det best mulig representerer prøvehåndtering i rutinedrift, </t>
  </si>
  <si>
    <r>
      <t xml:space="preserve">  eller velg ut faktorer som påvirker resultatene. </t>
    </r>
    <r>
      <rPr>
        <b/>
        <sz val="12"/>
        <color theme="3" tint="-0.499984740745262"/>
        <rFont val="Arial"/>
        <family val="2"/>
      </rPr>
      <t>Fyll inn betingelser i hvite felt.</t>
    </r>
  </si>
  <si>
    <t>Hvilket reagens er benyttet?</t>
  </si>
  <si>
    <t xml:space="preserve">  Beskriv forsøket godt, slik at andre kan vurdere relevansen og nytteverdien av resultatene.</t>
  </si>
  <si>
    <t>Beskrivelse av betingelser skal fylles ut</t>
  </si>
  <si>
    <t>Beskriv den variable betingelsen, tid fra... (timer, døgn)</t>
  </si>
  <si>
    <t>Betingelse 0 (Ref)</t>
  </si>
  <si>
    <t>Betingelse 1</t>
  </si>
  <si>
    <t>Betingelse 2</t>
  </si>
  <si>
    <t>Betingelse 3</t>
  </si>
  <si>
    <t>Betingelse 4</t>
  </si>
  <si>
    <t>Betingelse 5</t>
  </si>
  <si>
    <t>Betingelse 6</t>
  </si>
  <si>
    <t>Gi en beskrivelse av betingelsene for forsøket:</t>
  </si>
  <si>
    <t xml:space="preserve">Prøverør </t>
  </si>
  <si>
    <t>Rørtype, tilsetning</t>
  </si>
  <si>
    <t>Rørprodusent</t>
  </si>
  <si>
    <t>Lot.nr (dersom kjent)</t>
  </si>
  <si>
    <t>Prøvemateriale</t>
  </si>
  <si>
    <t>Type materiale, serum, plasma, annet</t>
  </si>
  <si>
    <t>Er prøvene tatt for formålet, fra pasienter eller "friske"</t>
  </si>
  <si>
    <t>Er prøvene restmateriale fra pasientprøver, beskriv</t>
  </si>
  <si>
    <t>Er prøvene poolet eller spiket, beskriv</t>
  </si>
  <si>
    <t>Oppbevares materialet i primærrør eller avpipettert</t>
  </si>
  <si>
    <t>Tid preanalyse</t>
  </si>
  <si>
    <t>Tid fra prøvetaking til sentrifugering (minutt, intervall)</t>
  </si>
  <si>
    <t>Tid fra prøvetaking til analysering 0-prøve (min/timer/dager/uker)</t>
  </si>
  <si>
    <t>Tid fra sentrifugering til analysering 0-prøve  (min/timer/dager/uker)</t>
  </si>
  <si>
    <t>Temperatur</t>
  </si>
  <si>
    <t>Temperatur testbetingelse</t>
  </si>
  <si>
    <r>
      <t>Temperatur før sentrifugering (</t>
    </r>
    <r>
      <rPr>
        <sz val="12"/>
        <color indexed="56"/>
        <rFont val="Calibri"/>
        <family val="2"/>
      </rPr>
      <t>◦</t>
    </r>
    <r>
      <rPr>
        <sz val="12"/>
        <color indexed="56"/>
        <rFont val="Arial"/>
        <family val="2"/>
      </rPr>
      <t>C)</t>
    </r>
  </si>
  <si>
    <t>Temperatur etter sentrifugering (◦C), rom, kjøl, frys</t>
  </si>
  <si>
    <t>Sentrifugeringsegenskaper*: (betingelser)</t>
  </si>
  <si>
    <t>Hastighet (G)</t>
  </si>
  <si>
    <t>Temperatur (◦C)</t>
  </si>
  <si>
    <t>Tid (min.)</t>
  </si>
  <si>
    <t xml:space="preserve">Er transportformer testet eller simulert, beskriv kort (angi om transport var før eller etter sentrifugering) </t>
  </si>
  <si>
    <t>Postgang</t>
  </si>
  <si>
    <t>Hentetjeneste</t>
  </si>
  <si>
    <t>Rørpost (oppgi type rørpost)</t>
  </si>
  <si>
    <t>Annet:</t>
  </si>
  <si>
    <t xml:space="preserve">Spesielle betingelser, dersom aktuelt: </t>
  </si>
  <si>
    <r>
      <t>Luftfuktighet (g/m</t>
    </r>
    <r>
      <rPr>
        <vertAlign val="superscript"/>
        <sz val="12"/>
        <color indexed="56"/>
        <rFont val="Arial"/>
        <family val="2"/>
      </rPr>
      <t>3</t>
    </r>
    <r>
      <rPr>
        <sz val="12"/>
        <color indexed="56"/>
        <rFont val="Arial"/>
        <family val="2"/>
      </rPr>
      <t>)</t>
    </r>
  </si>
  <si>
    <t>pH</t>
  </si>
  <si>
    <t>Bruk av tørris (bare noter hvis brukt)</t>
  </si>
  <si>
    <t>Har prøven vært frosset? Oppgi temperatur</t>
  </si>
  <si>
    <t>Andre betingelser (oppgi)</t>
  </si>
  <si>
    <t xml:space="preserve">    *Dersom det er brukt dobbel sentrifugeringstid angis hastighet/tid/temperatur både for 1. og 2. sentrifugering</t>
  </si>
  <si>
    <t>Holdbarhet, buksemetode</t>
  </si>
  <si>
    <t>Konstant  analytisk CV for alle konsentrasjoner (J/N)?</t>
  </si>
  <si>
    <t>J/N</t>
  </si>
  <si>
    <t>Sigma</t>
  </si>
  <si>
    <t>Analytt: s-Eksempel</t>
  </si>
  <si>
    <t>Mål 1</t>
  </si>
  <si>
    <t>Mål 2</t>
  </si>
  <si>
    <t>TEa</t>
  </si>
  <si>
    <t>Prøve nr</t>
  </si>
  <si>
    <t>Bet1:</t>
  </si>
  <si>
    <t>Bet2:</t>
  </si>
  <si>
    <t>Bet3:</t>
  </si>
  <si>
    <t xml:space="preserve">Bet4: </t>
  </si>
  <si>
    <t>Bet5:</t>
  </si>
  <si>
    <t>%&gt;TEa</t>
  </si>
  <si>
    <t>Ref</t>
  </si>
  <si>
    <t>R</t>
  </si>
  <si>
    <t>Kum</t>
  </si>
  <si>
    <t>Prøve 1</t>
  </si>
  <si>
    <t>Prøve 2</t>
  </si>
  <si>
    <t>Prøve 3</t>
  </si>
  <si>
    <t>Prøve 4</t>
  </si>
  <si>
    <t>Prøve 5</t>
  </si>
  <si>
    <t>Prøve 6</t>
  </si>
  <si>
    <t>Prøve 7</t>
  </si>
  <si>
    <t>Prøve 8</t>
  </si>
  <si>
    <t>Prøve 9</t>
  </si>
  <si>
    <t>Prøve 10</t>
  </si>
  <si>
    <t>Prøve 11</t>
  </si>
  <si>
    <t>Prøve 12</t>
  </si>
  <si>
    <t>Prøve 13</t>
  </si>
  <si>
    <t>Prøve 14</t>
  </si>
  <si>
    <t>Prøve 15</t>
  </si>
  <si>
    <t>Prøve 16</t>
  </si>
  <si>
    <t>Prøve 17</t>
  </si>
  <si>
    <t>Prøve 18</t>
  </si>
  <si>
    <t>Prøve 19</t>
  </si>
  <si>
    <t>Prøve 20</t>
  </si>
  <si>
    <t>Prøve 21</t>
  </si>
  <si>
    <t>Prøve 22</t>
  </si>
  <si>
    <t>Prøve 23</t>
  </si>
  <si>
    <t>Prøve 24</t>
  </si>
  <si>
    <t>Prøve 25</t>
  </si>
  <si>
    <t>Prøve 26</t>
  </si>
  <si>
    <t>Prøve 27</t>
  </si>
  <si>
    <t>Prøve 28</t>
  </si>
  <si>
    <t>Prøve 29</t>
  </si>
  <si>
    <t>Prøve 30</t>
  </si>
  <si>
    <t>Prøve 31</t>
  </si>
  <si>
    <t>Prøve 32</t>
  </si>
  <si>
    <t>Prøve 33</t>
  </si>
  <si>
    <t>Prøve 34</t>
  </si>
  <si>
    <t>Prøve 35</t>
  </si>
  <si>
    <t>Prøve 36</t>
  </si>
  <si>
    <t>Prøve 37</t>
  </si>
  <si>
    <t>Prøve 38</t>
  </si>
  <si>
    <t>Begrunnelse av krav, vurdering av funn og annen viktig informasjon til forsøket:</t>
  </si>
  <si>
    <t>Konklusjon:</t>
  </si>
  <si>
    <t>Dato og signatur:</t>
  </si>
  <si>
    <t>Versjon</t>
  </si>
  <si>
    <t>Dato</t>
  </si>
  <si>
    <t>Ansvarlig</t>
  </si>
  <si>
    <t>Beskrivelse av endringer</t>
  </si>
  <si>
    <t>Arbeidsgruppen/Pål Rustad</t>
  </si>
  <si>
    <t>Første versjon av dokumentet</t>
  </si>
  <si>
    <t>Linda Fagerland</t>
  </si>
  <si>
    <t>Oppdatert makrofri versjon, endret beskrivelse (Cress-sjekkliste)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</si>
</sst>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
  </numFmts>
  <fonts count="34">
    <font>
      <sz val="10"/>
      <name val="Arial"/>
    </font>
    <font>
      <b/>
      <sz val="10"/>
      <name val="Arial"/>
      <family val="2"/>
    </font>
    <font>
      <sz val="8"/>
      <name val="Arial"/>
      <family val="2"/>
    </font>
    <font>
      <b/>
      <sz val="8"/>
      <color indexed="10"/>
      <name val="Arial"/>
      <family val="2"/>
    </font>
    <font>
      <b/>
      <sz val="8"/>
      <name val="Arial"/>
      <family val="2"/>
    </font>
    <font>
      <b/>
      <sz val="10"/>
      <color indexed="10"/>
      <name val="Arial"/>
      <family val="2"/>
    </font>
    <font>
      <sz val="10"/>
      <name val="Arial"/>
      <family val="2"/>
    </font>
    <font>
      <sz val="10"/>
      <color theme="0"/>
      <name val="Arial"/>
      <family val="2"/>
    </font>
    <font>
      <b/>
      <sz val="10"/>
      <color rgb="FFFF0000"/>
      <name val="Arial"/>
      <family val="2"/>
    </font>
    <font>
      <b/>
      <sz val="10"/>
      <color theme="0" tint="-0.14999847407452621"/>
      <name val="Arial"/>
      <family val="2"/>
    </font>
    <font>
      <sz val="10"/>
      <color theme="0" tint="-0.14999847407452621"/>
      <name val="Arial"/>
      <family val="2"/>
    </font>
    <font>
      <b/>
      <sz val="36"/>
      <color theme="3" tint="-0.499984740745262"/>
      <name val="Arial"/>
      <family val="2"/>
    </font>
    <font>
      <sz val="24"/>
      <color theme="3" tint="-0.499984740745262"/>
      <name val="Arial"/>
      <family val="2"/>
    </font>
    <font>
      <i/>
      <sz val="24"/>
      <color theme="3" tint="-0.499984740745262"/>
      <name val="Arial"/>
      <family val="2"/>
    </font>
    <font>
      <sz val="11"/>
      <name val="Arial"/>
      <family val="2"/>
    </font>
    <font>
      <sz val="16"/>
      <color theme="3" tint="-0.499984740745262"/>
      <name val="Arial"/>
      <family val="2"/>
    </font>
    <font>
      <sz val="8"/>
      <color theme="3" tint="-0.499984740745262"/>
      <name val="Arial"/>
      <family val="2"/>
    </font>
    <font>
      <b/>
      <sz val="16"/>
      <color theme="3" tint="-0.499984740745262"/>
      <name val="Arial"/>
      <family val="2"/>
    </font>
    <font>
      <sz val="10"/>
      <color theme="3" tint="-0.499984740745262"/>
      <name val="Arial"/>
      <family val="2"/>
    </font>
    <font>
      <b/>
      <sz val="16"/>
      <color rgb="FFFF0000"/>
      <name val="Arial"/>
      <family val="2"/>
    </font>
    <font>
      <sz val="12"/>
      <color theme="3" tint="-0.499984740745262"/>
      <name val="Arial"/>
      <family val="2"/>
    </font>
    <font>
      <b/>
      <sz val="12"/>
      <color theme="3" tint="-0.499984740745262"/>
      <name val="Arial"/>
      <family val="2"/>
    </font>
    <font>
      <sz val="12"/>
      <color indexed="56"/>
      <name val="Calibri"/>
      <family val="2"/>
    </font>
    <font>
      <sz val="12"/>
      <color indexed="56"/>
      <name val="Arial"/>
      <family val="2"/>
    </font>
    <font>
      <vertAlign val="superscript"/>
      <sz val="12"/>
      <color indexed="56"/>
      <name val="Arial"/>
      <family val="2"/>
    </font>
    <font>
      <sz val="11"/>
      <color theme="3" tint="-0.499984740745262"/>
      <name val="Arial"/>
      <family val="2"/>
    </font>
    <font>
      <sz val="12"/>
      <color rgb="FFFF0000"/>
      <name val="Arial"/>
      <family val="2"/>
    </font>
    <font>
      <sz val="36"/>
      <color theme="3" tint="-0.499984740745262"/>
      <name val="Arial"/>
      <family val="2"/>
    </font>
    <font>
      <sz val="12"/>
      <name val="Arial"/>
      <family val="2"/>
    </font>
    <font>
      <b/>
      <sz val="14"/>
      <name val="Arial"/>
      <family val="2"/>
    </font>
    <font>
      <sz val="14"/>
      <name val="Arial"/>
      <family val="2"/>
    </font>
    <font>
      <b/>
      <sz val="12"/>
      <name val="Arial"/>
      <family val="2"/>
    </font>
    <font>
      <sz val="20"/>
      <color theme="3" tint="-0.499984740745262"/>
      <name val="Arial"/>
      <family val="2"/>
    </font>
    <font>
      <sz val="20"/>
      <name val="Arial"/>
      <family val="2"/>
    </font>
  </fonts>
  <fills count="9">
    <fill>
      <patternFill patternType="none"/>
    </fill>
    <fill>
      <patternFill patternType="gray125"/>
    </fill>
    <fill>
      <patternFill patternType="solid">
        <fgColor rgb="FFDAE7F6"/>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6" fillId="0" borderId="0"/>
    <xf numFmtId="9" fontId="6" fillId="0" borderId="0"/>
  </cellStyleXfs>
  <cellXfs count="153">
    <xf numFmtId="0" fontId="0" fillId="0" borderId="0" xfId="0"/>
    <xf numFmtId="165" fontId="0" fillId="0" borderId="0" xfId="0" applyNumberFormat="1"/>
    <xf numFmtId="0" fontId="0" fillId="0" borderId="0" xfId="0" applyAlignment="1">
      <alignment horizontal="center"/>
    </xf>
    <xf numFmtId="0" fontId="0" fillId="0" borderId="2" xfId="0" applyBorder="1"/>
    <xf numFmtId="165" fontId="2" fillId="0" borderId="1" xfId="0" applyNumberFormat="1" applyFont="1" applyBorder="1" applyAlignment="1">
      <alignment horizontal="center"/>
    </xf>
    <xf numFmtId="0" fontId="1" fillId="0" borderId="1" xfId="0" applyFont="1" applyBorder="1"/>
    <xf numFmtId="0" fontId="4" fillId="0" borderId="1" xfId="0" applyFont="1" applyBorder="1"/>
    <xf numFmtId="0" fontId="1" fillId="0" borderId="4" xfId="0" applyFont="1" applyBorder="1" applyAlignment="1">
      <alignment horizontal="left" vertical="center"/>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9" fontId="0" fillId="0" borderId="0" xfId="2" applyFont="1"/>
    <xf numFmtId="0" fontId="9" fillId="0" borderId="0" xfId="0" applyFont="1"/>
    <xf numFmtId="165" fontId="9" fillId="0" borderId="0" xfId="0" applyNumberFormat="1" applyFont="1"/>
    <xf numFmtId="0" fontId="10" fillId="0" borderId="0" xfId="0" applyFont="1"/>
    <xf numFmtId="0" fontId="10" fillId="0" borderId="0" xfId="0" applyFont="1" applyProtection="1">
      <protection locked="0"/>
    </xf>
    <xf numFmtId="2" fontId="10" fillId="0" borderId="0" xfId="0" applyNumberFormat="1" applyFont="1"/>
    <xf numFmtId="0" fontId="2" fillId="0" borderId="1" xfId="0" applyFont="1" applyBorder="1" applyAlignment="1">
      <alignment horizontal="center"/>
    </xf>
    <xf numFmtId="0" fontId="0" fillId="2" borderId="0" xfId="0" applyFill="1"/>
    <xf numFmtId="0" fontId="12" fillId="2" borderId="0" xfId="0" applyFont="1" applyFill="1"/>
    <xf numFmtId="0" fontId="13" fillId="2" borderId="0" xfId="0" applyFont="1" applyFill="1"/>
    <xf numFmtId="0" fontId="14" fillId="2" borderId="0" xfId="0" applyFont="1" applyFill="1"/>
    <xf numFmtId="0" fontId="15" fillId="3" borderId="15" xfId="0" applyFont="1" applyFill="1" applyBorder="1"/>
    <xf numFmtId="0" fontId="0" fillId="4" borderId="16" xfId="0" applyFill="1" applyBorder="1"/>
    <xf numFmtId="0" fontId="0" fillId="4" borderId="17" xfId="0" applyFill="1" applyBorder="1"/>
    <xf numFmtId="0" fontId="0" fillId="4" borderId="18" xfId="0" applyFill="1" applyBorder="1"/>
    <xf numFmtId="0" fontId="15" fillId="3" borderId="19" xfId="0" applyFont="1" applyFill="1" applyBorder="1"/>
    <xf numFmtId="0" fontId="16" fillId="3" borderId="22" xfId="0" applyFont="1" applyFill="1" applyBorder="1"/>
    <xf numFmtId="0" fontId="15" fillId="3" borderId="22" xfId="0" applyFont="1" applyFill="1" applyBorder="1"/>
    <xf numFmtId="0" fontId="15" fillId="3" borderId="24" xfId="0" applyFont="1" applyFill="1" applyBorder="1"/>
    <xf numFmtId="0" fontId="15" fillId="3" borderId="25" xfId="0" applyFont="1" applyFill="1" applyBorder="1"/>
    <xf numFmtId="0" fontId="17" fillId="2" borderId="0" xfId="0" applyFont="1" applyFill="1"/>
    <xf numFmtId="0" fontId="18" fillId="2" borderId="0" xfId="0" applyFont="1" applyFill="1"/>
    <xf numFmtId="0" fontId="19" fillId="2" borderId="0" xfId="0" applyFont="1" applyFill="1"/>
    <xf numFmtId="0" fontId="17" fillId="4" borderId="1" xfId="0" applyFont="1" applyFill="1" applyBorder="1"/>
    <xf numFmtId="0" fontId="20" fillId="3" borderId="29" xfId="0" applyFont="1" applyFill="1" applyBorder="1"/>
    <xf numFmtId="0" fontId="20" fillId="3" borderId="9" xfId="0" applyFont="1" applyFill="1" applyBorder="1"/>
    <xf numFmtId="0" fontId="18" fillId="3" borderId="11" xfId="0" applyFont="1" applyFill="1" applyBorder="1"/>
    <xf numFmtId="0" fontId="17" fillId="5" borderId="0" xfId="0" applyFont="1" applyFill="1"/>
    <xf numFmtId="0" fontId="20" fillId="3" borderId="6" xfId="0" applyFont="1" applyFill="1" applyBorder="1"/>
    <xf numFmtId="0" fontId="20" fillId="3" borderId="0" xfId="0" applyFont="1" applyFill="1"/>
    <xf numFmtId="0" fontId="18" fillId="3" borderId="7" xfId="0" applyFont="1" applyFill="1" applyBorder="1"/>
    <xf numFmtId="0" fontId="20" fillId="2" borderId="0" xfId="0" applyFont="1" applyFill="1"/>
    <xf numFmtId="0" fontId="20" fillId="4" borderId="1" xfId="0" applyFont="1" applyFill="1" applyBorder="1"/>
    <xf numFmtId="0" fontId="18" fillId="3" borderId="6" xfId="0" applyFont="1" applyFill="1" applyBorder="1"/>
    <xf numFmtId="0" fontId="20" fillId="3" borderId="4" xfId="0" applyFont="1" applyFill="1" applyBorder="1"/>
    <xf numFmtId="0" fontId="20" fillId="3" borderId="5" xfId="0" applyFont="1" applyFill="1" applyBorder="1"/>
    <xf numFmtId="0" fontId="18" fillId="3" borderId="14" xfId="0" applyFont="1" applyFill="1" applyBorder="1"/>
    <xf numFmtId="0" fontId="21" fillId="2" borderId="0" xfId="0" applyFont="1" applyFill="1"/>
    <xf numFmtId="0" fontId="21" fillId="6" borderId="1" xfId="0" applyFont="1" applyFill="1" applyBorder="1"/>
    <xf numFmtId="0" fontId="21" fillId="6" borderId="1" xfId="0" applyFont="1" applyFill="1" applyBorder="1" applyAlignment="1">
      <alignment horizontal="center"/>
    </xf>
    <xf numFmtId="0" fontId="20" fillId="3" borderId="1" xfId="0" applyFont="1" applyFill="1" applyBorder="1" applyAlignment="1">
      <alignment horizontal="center" vertical="center"/>
    </xf>
    <xf numFmtId="0" fontId="20" fillId="4" borderId="1" xfId="0" applyFont="1" applyFill="1" applyBorder="1" applyAlignment="1">
      <alignment horizontal="center" vertical="center"/>
    </xf>
    <xf numFmtId="0" fontId="21" fillId="3" borderId="1" xfId="0" applyFont="1" applyFill="1" applyBorder="1"/>
    <xf numFmtId="0" fontId="21" fillId="2" borderId="9" xfId="0" applyFont="1" applyFill="1" applyBorder="1"/>
    <xf numFmtId="0" fontId="21" fillId="6" borderId="8" xfId="0" applyFont="1" applyFill="1" applyBorder="1"/>
    <xf numFmtId="0" fontId="18" fillId="6" borderId="3" xfId="0" applyFont="1" applyFill="1" applyBorder="1"/>
    <xf numFmtId="0" fontId="20" fillId="3" borderId="13" xfId="0" applyFont="1" applyFill="1" applyBorder="1"/>
    <xf numFmtId="0" fontId="18" fillId="4" borderId="1" xfId="0" applyFont="1" applyFill="1" applyBorder="1"/>
    <xf numFmtId="0" fontId="20" fillId="3" borderId="1" xfId="0" applyFont="1" applyFill="1" applyBorder="1"/>
    <xf numFmtId="0" fontId="18" fillId="4" borderId="13" xfId="0" applyFont="1" applyFill="1" applyBorder="1"/>
    <xf numFmtId="0" fontId="20" fillId="3" borderId="8" xfId="0" applyFont="1" applyFill="1" applyBorder="1"/>
    <xf numFmtId="0" fontId="20" fillId="2" borderId="10" xfId="0" applyFont="1" applyFill="1" applyBorder="1"/>
    <xf numFmtId="0" fontId="20" fillId="3" borderId="30" xfId="0" applyFont="1" applyFill="1" applyBorder="1"/>
    <xf numFmtId="0" fontId="18" fillId="4" borderId="30" xfId="0" applyFont="1" applyFill="1" applyBorder="1"/>
    <xf numFmtId="0" fontId="25" fillId="2" borderId="0" xfId="0" applyFont="1" applyFill="1" applyAlignment="1">
      <alignment horizontal="left"/>
    </xf>
    <xf numFmtId="0" fontId="26" fillId="2" borderId="0" xfId="0" applyFont="1" applyFill="1"/>
    <xf numFmtId="0" fontId="0" fillId="4" borderId="32" xfId="0" applyFill="1" applyBorder="1"/>
    <xf numFmtId="0" fontId="0" fillId="4" borderId="33" xfId="0" applyFill="1" applyBorder="1"/>
    <xf numFmtId="0" fontId="14" fillId="4" borderId="34" xfId="0" applyFont="1" applyFill="1" applyBorder="1"/>
    <xf numFmtId="0" fontId="14" fillId="4" borderId="0" xfId="0" applyFont="1" applyFill="1"/>
    <xf numFmtId="0" fontId="14" fillId="4" borderId="35" xfId="0" applyFont="1" applyFill="1" applyBorder="1"/>
    <xf numFmtId="0" fontId="14" fillId="4" borderId="36" xfId="0" applyFont="1" applyFill="1" applyBorder="1"/>
    <xf numFmtId="0" fontId="14" fillId="4" borderId="37" xfId="0" applyFont="1" applyFill="1" applyBorder="1"/>
    <xf numFmtId="0" fontId="14" fillId="4" borderId="38" xfId="0" applyFont="1" applyFill="1" applyBorder="1"/>
    <xf numFmtId="0" fontId="27" fillId="2" borderId="0" xfId="0" applyFont="1" applyFill="1"/>
    <xf numFmtId="0" fontId="0" fillId="4" borderId="2" xfId="0" applyFill="1" applyBorder="1"/>
    <xf numFmtId="0" fontId="0" fillId="4" borderId="40" xfId="0" applyFill="1" applyBorder="1"/>
    <xf numFmtId="0" fontId="14" fillId="4" borderId="41" xfId="0" applyFont="1" applyFill="1" applyBorder="1"/>
    <xf numFmtId="0" fontId="14" fillId="4" borderId="42" xfId="0" applyFont="1" applyFill="1" applyBorder="1"/>
    <xf numFmtId="0" fontId="28" fillId="4" borderId="41" xfId="0" applyFont="1" applyFill="1" applyBorder="1"/>
    <xf numFmtId="0" fontId="0" fillId="4" borderId="0" xfId="0" applyFill="1"/>
    <xf numFmtId="0" fontId="0" fillId="4" borderId="42" xfId="0" applyFill="1" applyBorder="1"/>
    <xf numFmtId="0" fontId="0" fillId="4" borderId="43" xfId="0" applyFill="1" applyBorder="1"/>
    <xf numFmtId="0" fontId="0" fillId="4" borderId="44" xfId="0" applyFill="1" applyBorder="1"/>
    <xf numFmtId="0" fontId="0" fillId="4" borderId="45" xfId="0" applyFill="1" applyBorder="1"/>
    <xf numFmtId="0" fontId="3" fillId="7" borderId="1" xfId="1" applyNumberFormat="1"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center" vertical="center"/>
      <protection locked="0"/>
    </xf>
    <xf numFmtId="0" fontId="8" fillId="7" borderId="1" xfId="0" applyFont="1" applyFill="1" applyBorder="1" applyAlignment="1" applyProtection="1">
      <alignment horizontal="center"/>
      <protection locked="0"/>
    </xf>
    <xf numFmtId="0" fontId="2" fillId="7" borderId="1" xfId="0" applyFont="1" applyFill="1" applyBorder="1" applyProtection="1">
      <protection locked="0"/>
    </xf>
    <xf numFmtId="0" fontId="2" fillId="7" borderId="1" xfId="0" applyFont="1" applyFill="1" applyBorder="1" applyAlignment="1" applyProtection="1">
      <alignment horizontal="center"/>
      <protection locked="0"/>
    </xf>
    <xf numFmtId="0" fontId="2" fillId="7" borderId="1" xfId="0" applyFont="1" applyFill="1" applyBorder="1" applyAlignment="1">
      <alignment horizontal="center"/>
    </xf>
    <xf numFmtId="0" fontId="1" fillId="3" borderId="1" xfId="0" applyFont="1" applyFill="1" applyBorder="1" applyAlignment="1">
      <alignment horizontal="left" vertical="center"/>
    </xf>
    <xf numFmtId="0" fontId="1" fillId="3" borderId="1" xfId="0" applyFont="1" applyFill="1" applyBorder="1"/>
    <xf numFmtId="0" fontId="4" fillId="5" borderId="1" xfId="0" applyFont="1" applyFill="1" applyBorder="1" applyAlignment="1">
      <alignment horizontal="center"/>
    </xf>
    <xf numFmtId="0" fontId="7" fillId="0" borderId="5" xfId="0" applyFont="1" applyBorder="1"/>
    <xf numFmtId="0" fontId="7" fillId="0" borderId="0" xfId="0" applyFont="1"/>
    <xf numFmtId="0" fontId="31" fillId="8" borderId="1" xfId="0" applyFont="1" applyFill="1" applyBorder="1"/>
    <xf numFmtId="0" fontId="31" fillId="0" borderId="0" xfId="0" applyFont="1"/>
    <xf numFmtId="0" fontId="0" fillId="0" borderId="12" xfId="0" applyBorder="1"/>
    <xf numFmtId="14" fontId="0" fillId="0" borderId="12" xfId="0" applyNumberFormat="1" applyBorder="1"/>
    <xf numFmtId="0" fontId="6" fillId="0" borderId="30" xfId="0" applyFont="1" applyBorder="1"/>
    <xf numFmtId="165" fontId="0" fillId="0" borderId="30" xfId="0" applyNumberFormat="1" applyBorder="1" applyAlignment="1">
      <alignment horizontal="center"/>
    </xf>
    <xf numFmtId="14" fontId="0" fillId="0" borderId="30" xfId="0" applyNumberFormat="1" applyBorder="1" applyAlignment="1">
      <alignment horizontal="center"/>
    </xf>
    <xf numFmtId="165" fontId="0" fillId="0" borderId="12" xfId="0" applyNumberFormat="1" applyBorder="1" applyAlignment="1">
      <alignment horizontal="center"/>
    </xf>
    <xf numFmtId="14" fontId="0" fillId="0" borderId="12" xfId="0" applyNumberFormat="1" applyBorder="1" applyAlignment="1">
      <alignment horizontal="center"/>
    </xf>
    <xf numFmtId="0" fontId="0" fillId="0" borderId="12" xfId="0" applyBorder="1" applyAlignment="1">
      <alignment horizontal="center"/>
    </xf>
    <xf numFmtId="0" fontId="6" fillId="0" borderId="12" xfId="0" applyFont="1" applyBorder="1"/>
    <xf numFmtId="0" fontId="32" fillId="4" borderId="31" xfId="0" applyFont="1" applyFill="1" applyBorder="1"/>
    <xf numFmtId="0" fontId="33" fillId="4" borderId="2" xfId="0" applyFont="1" applyFill="1" applyBorder="1"/>
    <xf numFmtId="0" fontId="32" fillId="4" borderId="39" xfId="0" applyFont="1" applyFill="1" applyBorder="1"/>
    <xf numFmtId="0" fontId="0" fillId="0" borderId="4" xfId="0" applyBorder="1" applyAlignment="1">
      <alignment horizontal="center"/>
    </xf>
    <xf numFmtId="9" fontId="0" fillId="0" borderId="1" xfId="2" applyFont="1" applyBorder="1" applyAlignment="1">
      <alignment horizontal="center" vertical="center"/>
    </xf>
    <xf numFmtId="0" fontId="1" fillId="7" borderId="1" xfId="0" applyFont="1" applyFill="1" applyBorder="1" applyAlignment="1" applyProtection="1">
      <alignment horizontal="center" vertical="center" wrapText="1"/>
      <protection locked="0"/>
    </xf>
    <xf numFmtId="0" fontId="1" fillId="7" borderId="1" xfId="0" applyFont="1" applyFill="1" applyBorder="1" applyAlignment="1" applyProtection="1">
      <alignment horizontal="center" vertical="center"/>
      <protection locked="0"/>
    </xf>
    <xf numFmtId="0" fontId="1" fillId="6" borderId="8" xfId="0" applyFont="1" applyFill="1" applyBorder="1" applyAlignment="1">
      <alignment horizontal="center" vertical="center" wrapText="1"/>
    </xf>
    <xf numFmtId="0" fontId="0" fillId="6" borderId="0" xfId="0" applyFill="1" applyAlignment="1">
      <alignment horizontal="center"/>
    </xf>
    <xf numFmtId="0" fontId="0" fillId="7" borderId="10" xfId="0" applyFill="1" applyBorder="1" applyAlignment="1" applyProtection="1">
      <alignment vertical="center"/>
      <protection locked="0"/>
    </xf>
    <xf numFmtId="0" fontId="0" fillId="7" borderId="3" xfId="0" applyFill="1" applyBorder="1" applyAlignment="1" applyProtection="1">
      <alignment vertical="center"/>
      <protection locked="0"/>
    </xf>
    <xf numFmtId="0" fontId="29" fillId="0" borderId="6" xfId="0" applyFont="1" applyBorder="1" applyAlignment="1">
      <alignment vertical="center" wrapText="1"/>
    </xf>
    <xf numFmtId="0" fontId="29" fillId="0" borderId="0" xfId="0" applyFont="1" applyAlignment="1">
      <alignment vertical="center" wrapText="1"/>
    </xf>
    <xf numFmtId="0" fontId="29" fillId="0" borderId="7" xfId="0" applyFont="1" applyBorder="1" applyAlignment="1">
      <alignment vertical="center" wrapText="1"/>
    </xf>
    <xf numFmtId="0" fontId="30" fillId="7" borderId="0" xfId="0" applyFont="1" applyFill="1" applyAlignment="1" applyProtection="1">
      <alignment horizontal="left" vertical="center"/>
      <protection locked="0"/>
    </xf>
    <xf numFmtId="0" fontId="30" fillId="7" borderId="7" xfId="0" applyFont="1" applyFill="1" applyBorder="1" applyAlignment="1" applyProtection="1">
      <alignment horizontal="left" vertical="center"/>
      <protection locked="0"/>
    </xf>
    <xf numFmtId="0" fontId="0" fillId="4" borderId="26" xfId="0" applyFill="1" applyBorder="1" applyAlignment="1">
      <alignment horizontal="center"/>
    </xf>
    <xf numFmtId="0" fontId="0" fillId="4" borderId="27" xfId="0" applyFill="1" applyBorder="1" applyAlignment="1">
      <alignment horizontal="center"/>
    </xf>
    <xf numFmtId="0" fontId="0" fillId="4" borderId="28" xfId="0" applyFill="1" applyBorder="1" applyAlignment="1">
      <alignment horizontal="center"/>
    </xf>
    <xf numFmtId="0" fontId="11" fillId="2" borderId="0" xfId="0" applyFont="1" applyFill="1" applyAlignment="1">
      <alignment horizontal="center"/>
    </xf>
    <xf numFmtId="0" fontId="0" fillId="4" borderId="8" xfId="0" applyFill="1" applyBorder="1" applyAlignment="1">
      <alignment horizontal="center"/>
    </xf>
    <xf numFmtId="0" fontId="0" fillId="4" borderId="10" xfId="0" applyFill="1" applyBorder="1" applyAlignment="1">
      <alignment horizontal="center"/>
    </xf>
    <xf numFmtId="0" fontId="0" fillId="4" borderId="20" xfId="0" applyFill="1" applyBorder="1" applyAlignment="1">
      <alignment horizontal="center"/>
    </xf>
    <xf numFmtId="0" fontId="0" fillId="4" borderId="9" xfId="0" applyFill="1" applyBorder="1" applyAlignment="1">
      <alignment horizontal="center"/>
    </xf>
    <xf numFmtId="0" fontId="0" fillId="4" borderId="21" xfId="0" applyFill="1" applyBorder="1" applyAlignment="1">
      <alignment horizontal="center"/>
    </xf>
    <xf numFmtId="0" fontId="0" fillId="4" borderId="5" xfId="0" applyFill="1" applyBorder="1" applyAlignment="1">
      <alignment horizontal="center"/>
    </xf>
    <xf numFmtId="0" fontId="0" fillId="4" borderId="23" xfId="0" applyFill="1" applyBorder="1" applyAlignment="1">
      <alignment horizontal="center"/>
    </xf>
    <xf numFmtId="0" fontId="0" fillId="6" borderId="9" xfId="0" applyFill="1" applyBorder="1" applyAlignment="1"/>
    <xf numFmtId="0" fontId="0" fillId="6" borderId="11" xfId="0" applyFill="1" applyBorder="1" applyAlignment="1"/>
    <xf numFmtId="0" fontId="0" fillId="0" borderId="0" xfId="0" applyAlignment="1"/>
    <xf numFmtId="0" fontId="0" fillId="6" borderId="6" xfId="0" applyFill="1" applyBorder="1" applyAlignment="1"/>
    <xf numFmtId="0" fontId="0" fillId="6" borderId="0" xfId="0" applyFill="1" applyAlignment="1"/>
    <xf numFmtId="0" fontId="0" fillId="6" borderId="7" xfId="0" applyFill="1" applyBorder="1" applyAlignment="1"/>
    <xf numFmtId="0" fontId="0" fillId="7" borderId="12" xfId="0" applyFill="1" applyBorder="1" applyAlignment="1" applyProtection="1">
      <protection locked="0"/>
    </xf>
    <xf numFmtId="0" fontId="0" fillId="0" borderId="6" xfId="0" applyBorder="1" applyAlignment="1"/>
    <xf numFmtId="0" fontId="0" fillId="6" borderId="4" xfId="0" applyFill="1" applyBorder="1" applyAlignment="1"/>
    <xf numFmtId="0" fontId="0" fillId="6" borderId="5" xfId="0" applyFill="1" applyBorder="1" applyAlignment="1"/>
    <xf numFmtId="0" fontId="0" fillId="6" borderId="14" xfId="0" applyFill="1" applyBorder="1" applyAlignment="1"/>
    <xf numFmtId="0" fontId="0" fillId="7" borderId="13" xfId="0" applyFill="1" applyBorder="1" applyAlignment="1" applyProtection="1">
      <protection locked="0"/>
    </xf>
    <xf numFmtId="0" fontId="0" fillId="0" borderId="4" xfId="0" applyBorder="1" applyAlignment="1"/>
    <xf numFmtId="0" fontId="0" fillId="0" borderId="5" xfId="0" applyBorder="1" applyAlignment="1"/>
    <xf numFmtId="0" fontId="0" fillId="7" borderId="10" xfId="0" applyFill="1" applyBorder="1" applyAlignment="1" applyProtection="1">
      <protection locked="0"/>
    </xf>
    <xf numFmtId="0" fontId="0" fillId="7" borderId="3" xfId="0" applyFill="1" applyBorder="1" applyAlignment="1" applyProtection="1">
      <protection locked="0"/>
    </xf>
    <xf numFmtId="0" fontId="0" fillId="0" borderId="10" xfId="0" applyBorder="1" applyAlignment="1"/>
    <xf numFmtId="0" fontId="0" fillId="0" borderId="3" xfId="0" applyBorder="1" applyAlignment="1"/>
  </cellXfs>
  <cellStyles count="3">
    <cellStyle name="Komma" xfId="1" builtinId="3"/>
    <cellStyle name="Normal" xfId="0" builtinId="0"/>
    <cellStyle name="Prosent" xfId="2" builtinId="5"/>
  </cellStyles>
  <dxfs count="6">
    <dxf>
      <numFmt numFmtId="166" formatCode="0.00\ %"/>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1"/>
  <c:style val="2"/>
  <c:chart>
    <c:autoTitleDeleted val="1"/>
    <c:plotArea>
      <c:layout>
        <c:manualLayout>
          <c:layoutTarget val="inner"/>
          <c:xMode val="edge"/>
          <c:yMode val="edge"/>
          <c:x val="8.4065244667503147E-2"/>
          <c:y val="4.8695652173913043E-2"/>
          <c:w val="0.89585947302384095"/>
          <c:h val="0.90434782608695652"/>
        </c:manualLayout>
      </c:layout>
      <c:scatterChart>
        <c:scatterStyle val="smoothMarker"/>
        <c:varyColors val="0"/>
        <c:ser>
          <c:idx val="0"/>
          <c:order val="0"/>
          <c:tx>
            <c:strRef>
              <c:f>Data!$B$5</c:f>
              <c:strCache>
                <c:ptCount val="1"/>
                <c:pt idx="0">
                  <c:v>Bet1:</c:v>
                </c:pt>
              </c:strCache>
            </c:strRef>
          </c:tx>
          <c:spPr>
            <a:ln w="28575">
              <a:solidFill>
                <a:srgbClr val="0000FF"/>
              </a:solidFill>
              <a:prstDash val="solid"/>
            </a:ln>
          </c:spPr>
          <c:marker>
            <c:symbol val="none"/>
          </c:marker>
          <c:xVal>
            <c:numRef>
              <c:f>Data!$R$8:$R$200</c:f>
              <c:numCache>
                <c:formatCode>General</c:formatCode>
                <c:ptCount val="19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37.82</c:v>
                </c:pt>
                <c:pt idx="38">
                  <c:v>36</c:v>
                </c:pt>
                <c:pt idx="39">
                  <c:v>35</c:v>
                </c:pt>
                <c:pt idx="40">
                  <c:v>34</c:v>
                </c:pt>
                <c:pt idx="41">
                  <c:v>33</c:v>
                </c:pt>
                <c:pt idx="42">
                  <c:v>32</c:v>
                </c:pt>
                <c:pt idx="43">
                  <c:v>31</c:v>
                </c:pt>
                <c:pt idx="44">
                  <c:v>30</c:v>
                </c:pt>
                <c:pt idx="45">
                  <c:v>29</c:v>
                </c:pt>
                <c:pt idx="46">
                  <c:v>28</c:v>
                </c:pt>
                <c:pt idx="47">
                  <c:v>27</c:v>
                </c:pt>
                <c:pt idx="48">
                  <c:v>26</c:v>
                </c:pt>
                <c:pt idx="49">
                  <c:v>25</c:v>
                </c:pt>
                <c:pt idx="50">
                  <c:v>24</c:v>
                </c:pt>
                <c:pt idx="51">
                  <c:v>23</c:v>
                </c:pt>
                <c:pt idx="52">
                  <c:v>22</c:v>
                </c:pt>
                <c:pt idx="53">
                  <c:v>21</c:v>
                </c:pt>
                <c:pt idx="54">
                  <c:v>20</c:v>
                </c:pt>
                <c:pt idx="55">
                  <c:v>19</c:v>
                </c:pt>
                <c:pt idx="56">
                  <c:v>18</c:v>
                </c:pt>
                <c:pt idx="57">
                  <c:v>17</c:v>
                </c:pt>
                <c:pt idx="58">
                  <c:v>16</c:v>
                </c:pt>
                <c:pt idx="59">
                  <c:v>15</c:v>
                </c:pt>
                <c:pt idx="60">
                  <c:v>14.94</c:v>
                </c:pt>
                <c:pt idx="61">
                  <c:v>15</c:v>
                </c:pt>
                <c:pt idx="62">
                  <c:v>16</c:v>
                </c:pt>
                <c:pt idx="63">
                  <c:v>17</c:v>
                </c:pt>
                <c:pt idx="64">
                  <c:v>18</c:v>
                </c:pt>
                <c:pt idx="65">
                  <c:v>19</c:v>
                </c:pt>
                <c:pt idx="66">
                  <c:v>20</c:v>
                </c:pt>
                <c:pt idx="67">
                  <c:v>21</c:v>
                </c:pt>
                <c:pt idx="68">
                  <c:v>22</c:v>
                </c:pt>
                <c:pt idx="69">
                  <c:v>23</c:v>
                </c:pt>
                <c:pt idx="70">
                  <c:v>24</c:v>
                </c:pt>
                <c:pt idx="71">
                  <c:v>25</c:v>
                </c:pt>
                <c:pt idx="72">
                  <c:v>26</c:v>
                </c:pt>
                <c:pt idx="73">
                  <c:v>27</c:v>
                </c:pt>
                <c:pt idx="74">
                  <c:v>28</c:v>
                </c:pt>
                <c:pt idx="75">
                  <c:v>29</c:v>
                </c:pt>
                <c:pt idx="76">
                  <c:v>30</c:v>
                </c:pt>
                <c:pt idx="77">
                  <c:v>31</c:v>
                </c:pt>
                <c:pt idx="78">
                  <c:v>32</c:v>
                </c:pt>
                <c:pt idx="79">
                  <c:v>33</c:v>
                </c:pt>
                <c:pt idx="80">
                  <c:v>34</c:v>
                </c:pt>
                <c:pt idx="81">
                  <c:v>35</c:v>
                </c:pt>
                <c:pt idx="82">
                  <c:v>36</c:v>
                </c:pt>
                <c:pt idx="83">
                  <c:v>37</c:v>
                </c:pt>
                <c:pt idx="84">
                  <c:v>37.82</c:v>
                </c:pt>
                <c:pt idx="85">
                  <c:v>37</c:v>
                </c:pt>
                <c:pt idx="86">
                  <c:v>36</c:v>
                </c:pt>
                <c:pt idx="87">
                  <c:v>35</c:v>
                </c:pt>
                <c:pt idx="88">
                  <c:v>34</c:v>
                </c:pt>
                <c:pt idx="89">
                  <c:v>33</c:v>
                </c:pt>
                <c:pt idx="90">
                  <c:v>32</c:v>
                </c:pt>
                <c:pt idx="91">
                  <c:v>31</c:v>
                </c:pt>
                <c:pt idx="92">
                  <c:v>30</c:v>
                </c:pt>
                <c:pt idx="93">
                  <c:v>29</c:v>
                </c:pt>
                <c:pt idx="94">
                  <c:v>28</c:v>
                </c:pt>
                <c:pt idx="95">
                  <c:v>27</c:v>
                </c:pt>
                <c:pt idx="96">
                  <c:v>26</c:v>
                </c:pt>
                <c:pt idx="97">
                  <c:v>25</c:v>
                </c:pt>
                <c:pt idx="98">
                  <c:v>24</c:v>
                </c:pt>
                <c:pt idx="99">
                  <c:v>23</c:v>
                </c:pt>
                <c:pt idx="100">
                  <c:v>22</c:v>
                </c:pt>
                <c:pt idx="101">
                  <c:v>21</c:v>
                </c:pt>
                <c:pt idx="102">
                  <c:v>20</c:v>
                </c:pt>
                <c:pt idx="103">
                  <c:v>19</c:v>
                </c:pt>
                <c:pt idx="104">
                  <c:v>18</c:v>
                </c:pt>
                <c:pt idx="105">
                  <c:v>17</c:v>
                </c:pt>
                <c:pt idx="106">
                  <c:v>16</c:v>
                </c:pt>
                <c:pt idx="107">
                  <c:v>15</c:v>
                </c:pt>
                <c:pt idx="108">
                  <c:v>14</c:v>
                </c:pt>
                <c:pt idx="109">
                  <c:v>13</c:v>
                </c:pt>
                <c:pt idx="110">
                  <c:v>12</c:v>
                </c:pt>
                <c:pt idx="111">
                  <c:v>11</c:v>
                </c:pt>
                <c:pt idx="112">
                  <c:v>10</c:v>
                </c:pt>
                <c:pt idx="113">
                  <c:v>9</c:v>
                </c:pt>
                <c:pt idx="114">
                  <c:v>8</c:v>
                </c:pt>
                <c:pt idx="115">
                  <c:v>7</c:v>
                </c:pt>
                <c:pt idx="116">
                  <c:v>6</c:v>
                </c:pt>
                <c:pt idx="117">
                  <c:v>5</c:v>
                </c:pt>
                <c:pt idx="118">
                  <c:v>4</c:v>
                </c:pt>
                <c:pt idx="119">
                  <c:v>3</c:v>
                </c:pt>
                <c:pt idx="120">
                  <c:v>2</c:v>
                </c:pt>
                <c:pt idx="121">
                  <c:v>1</c:v>
                </c:pt>
              </c:numCache>
            </c:numRef>
          </c:xVal>
          <c:yVal>
            <c:numRef>
              <c:f>Data!$D$8:$D$200</c:f>
              <c:numCache>
                <c:formatCode>0.0</c:formatCode>
                <c:ptCount val="19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yVal>
          <c:smooth val="0"/>
          <c:extLst>
            <c:ext xmlns:c16="http://schemas.microsoft.com/office/drawing/2014/chart" uri="{C3380CC4-5D6E-409C-BE32-E72D297353CC}">
              <c16:uniqueId val="{00000000-8C70-4BA4-915F-57316AF39F3B}"/>
            </c:ext>
          </c:extLst>
        </c:ser>
        <c:ser>
          <c:idx val="1"/>
          <c:order val="1"/>
          <c:tx>
            <c:strRef>
              <c:f>Data!$E$5</c:f>
              <c:strCache>
                <c:ptCount val="1"/>
                <c:pt idx="0">
                  <c:v>Bet2:</c:v>
                </c:pt>
              </c:strCache>
            </c:strRef>
          </c:tx>
          <c:spPr>
            <a:ln w="25400">
              <a:solidFill>
                <a:srgbClr val="FF6600"/>
              </a:solidFill>
              <a:prstDash val="solid"/>
            </a:ln>
          </c:spPr>
          <c:marker>
            <c:symbol val="none"/>
          </c:marker>
          <c:xVal>
            <c:numRef>
              <c:f>Data!$R$8:$R$200</c:f>
              <c:numCache>
                <c:formatCode>General</c:formatCode>
                <c:ptCount val="19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37.82</c:v>
                </c:pt>
                <c:pt idx="38">
                  <c:v>36</c:v>
                </c:pt>
                <c:pt idx="39">
                  <c:v>35</c:v>
                </c:pt>
                <c:pt idx="40">
                  <c:v>34</c:v>
                </c:pt>
                <c:pt idx="41">
                  <c:v>33</c:v>
                </c:pt>
                <c:pt idx="42">
                  <c:v>32</c:v>
                </c:pt>
                <c:pt idx="43">
                  <c:v>31</c:v>
                </c:pt>
                <c:pt idx="44">
                  <c:v>30</c:v>
                </c:pt>
                <c:pt idx="45">
                  <c:v>29</c:v>
                </c:pt>
                <c:pt idx="46">
                  <c:v>28</c:v>
                </c:pt>
                <c:pt idx="47">
                  <c:v>27</c:v>
                </c:pt>
                <c:pt idx="48">
                  <c:v>26</c:v>
                </c:pt>
                <c:pt idx="49">
                  <c:v>25</c:v>
                </c:pt>
                <c:pt idx="50">
                  <c:v>24</c:v>
                </c:pt>
                <c:pt idx="51">
                  <c:v>23</c:v>
                </c:pt>
                <c:pt idx="52">
                  <c:v>22</c:v>
                </c:pt>
                <c:pt idx="53">
                  <c:v>21</c:v>
                </c:pt>
                <c:pt idx="54">
                  <c:v>20</c:v>
                </c:pt>
                <c:pt idx="55">
                  <c:v>19</c:v>
                </c:pt>
                <c:pt idx="56">
                  <c:v>18</c:v>
                </c:pt>
                <c:pt idx="57">
                  <c:v>17</c:v>
                </c:pt>
                <c:pt idx="58">
                  <c:v>16</c:v>
                </c:pt>
                <c:pt idx="59">
                  <c:v>15</c:v>
                </c:pt>
                <c:pt idx="60">
                  <c:v>14.94</c:v>
                </c:pt>
                <c:pt idx="61">
                  <c:v>15</c:v>
                </c:pt>
                <c:pt idx="62">
                  <c:v>16</c:v>
                </c:pt>
                <c:pt idx="63">
                  <c:v>17</c:v>
                </c:pt>
                <c:pt idx="64">
                  <c:v>18</c:v>
                </c:pt>
                <c:pt idx="65">
                  <c:v>19</c:v>
                </c:pt>
                <c:pt idx="66">
                  <c:v>20</c:v>
                </c:pt>
                <c:pt idx="67">
                  <c:v>21</c:v>
                </c:pt>
                <c:pt idx="68">
                  <c:v>22</c:v>
                </c:pt>
                <c:pt idx="69">
                  <c:v>23</c:v>
                </c:pt>
                <c:pt idx="70">
                  <c:v>24</c:v>
                </c:pt>
                <c:pt idx="71">
                  <c:v>25</c:v>
                </c:pt>
                <c:pt idx="72">
                  <c:v>26</c:v>
                </c:pt>
                <c:pt idx="73">
                  <c:v>27</c:v>
                </c:pt>
                <c:pt idx="74">
                  <c:v>28</c:v>
                </c:pt>
                <c:pt idx="75">
                  <c:v>29</c:v>
                </c:pt>
                <c:pt idx="76">
                  <c:v>30</c:v>
                </c:pt>
                <c:pt idx="77">
                  <c:v>31</c:v>
                </c:pt>
                <c:pt idx="78">
                  <c:v>32</c:v>
                </c:pt>
                <c:pt idx="79">
                  <c:v>33</c:v>
                </c:pt>
                <c:pt idx="80">
                  <c:v>34</c:v>
                </c:pt>
                <c:pt idx="81">
                  <c:v>35</c:v>
                </c:pt>
                <c:pt idx="82">
                  <c:v>36</c:v>
                </c:pt>
                <c:pt idx="83">
                  <c:v>37</c:v>
                </c:pt>
                <c:pt idx="84">
                  <c:v>37.82</c:v>
                </c:pt>
                <c:pt idx="85">
                  <c:v>37</c:v>
                </c:pt>
                <c:pt idx="86">
                  <c:v>36</c:v>
                </c:pt>
                <c:pt idx="87">
                  <c:v>35</c:v>
                </c:pt>
                <c:pt idx="88">
                  <c:v>34</c:v>
                </c:pt>
                <c:pt idx="89">
                  <c:v>33</c:v>
                </c:pt>
                <c:pt idx="90">
                  <c:v>32</c:v>
                </c:pt>
                <c:pt idx="91">
                  <c:v>31</c:v>
                </c:pt>
                <c:pt idx="92">
                  <c:v>30</c:v>
                </c:pt>
                <c:pt idx="93">
                  <c:v>29</c:v>
                </c:pt>
                <c:pt idx="94">
                  <c:v>28</c:v>
                </c:pt>
                <c:pt idx="95">
                  <c:v>27</c:v>
                </c:pt>
                <c:pt idx="96">
                  <c:v>26</c:v>
                </c:pt>
                <c:pt idx="97">
                  <c:v>25</c:v>
                </c:pt>
                <c:pt idx="98">
                  <c:v>24</c:v>
                </c:pt>
                <c:pt idx="99">
                  <c:v>23</c:v>
                </c:pt>
                <c:pt idx="100">
                  <c:v>22</c:v>
                </c:pt>
                <c:pt idx="101">
                  <c:v>21</c:v>
                </c:pt>
                <c:pt idx="102">
                  <c:v>20</c:v>
                </c:pt>
                <c:pt idx="103">
                  <c:v>19</c:v>
                </c:pt>
                <c:pt idx="104">
                  <c:v>18</c:v>
                </c:pt>
                <c:pt idx="105">
                  <c:v>17</c:v>
                </c:pt>
                <c:pt idx="106">
                  <c:v>16</c:v>
                </c:pt>
                <c:pt idx="107">
                  <c:v>15</c:v>
                </c:pt>
                <c:pt idx="108">
                  <c:v>14</c:v>
                </c:pt>
                <c:pt idx="109">
                  <c:v>13</c:v>
                </c:pt>
                <c:pt idx="110">
                  <c:v>12</c:v>
                </c:pt>
                <c:pt idx="111">
                  <c:v>11</c:v>
                </c:pt>
                <c:pt idx="112">
                  <c:v>10</c:v>
                </c:pt>
                <c:pt idx="113">
                  <c:v>9</c:v>
                </c:pt>
                <c:pt idx="114">
                  <c:v>8</c:v>
                </c:pt>
                <c:pt idx="115">
                  <c:v>7</c:v>
                </c:pt>
                <c:pt idx="116">
                  <c:v>6</c:v>
                </c:pt>
                <c:pt idx="117">
                  <c:v>5</c:v>
                </c:pt>
                <c:pt idx="118">
                  <c:v>4</c:v>
                </c:pt>
                <c:pt idx="119">
                  <c:v>3</c:v>
                </c:pt>
                <c:pt idx="120">
                  <c:v>2</c:v>
                </c:pt>
                <c:pt idx="121">
                  <c:v>1</c:v>
                </c:pt>
              </c:numCache>
            </c:numRef>
          </c:xVal>
          <c:yVal>
            <c:numRef>
              <c:f>Data!$G$8:$G$200</c:f>
              <c:numCache>
                <c:formatCode>0.0</c:formatCode>
                <c:ptCount val="19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yVal>
          <c:smooth val="0"/>
          <c:extLst>
            <c:ext xmlns:c16="http://schemas.microsoft.com/office/drawing/2014/chart" uri="{C3380CC4-5D6E-409C-BE32-E72D297353CC}">
              <c16:uniqueId val="{00000001-8C70-4BA4-915F-57316AF39F3B}"/>
            </c:ext>
          </c:extLst>
        </c:ser>
        <c:ser>
          <c:idx val="2"/>
          <c:order val="2"/>
          <c:tx>
            <c:strRef>
              <c:f>Data!$H$5</c:f>
              <c:strCache>
                <c:ptCount val="1"/>
                <c:pt idx="0">
                  <c:v>Bet3:</c:v>
                </c:pt>
              </c:strCache>
            </c:strRef>
          </c:tx>
          <c:spPr>
            <a:ln w="25400">
              <a:solidFill>
                <a:srgbClr val="E04AE4"/>
              </a:solidFill>
              <a:prstDash val="solid"/>
            </a:ln>
          </c:spPr>
          <c:marker>
            <c:symbol val="none"/>
          </c:marker>
          <c:xVal>
            <c:numRef>
              <c:f>Data!$R$8:$R$200</c:f>
              <c:numCache>
                <c:formatCode>General</c:formatCode>
                <c:ptCount val="19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37.82</c:v>
                </c:pt>
                <c:pt idx="38">
                  <c:v>36</c:v>
                </c:pt>
                <c:pt idx="39">
                  <c:v>35</c:v>
                </c:pt>
                <c:pt idx="40">
                  <c:v>34</c:v>
                </c:pt>
                <c:pt idx="41">
                  <c:v>33</c:v>
                </c:pt>
                <c:pt idx="42">
                  <c:v>32</c:v>
                </c:pt>
                <c:pt idx="43">
                  <c:v>31</c:v>
                </c:pt>
                <c:pt idx="44">
                  <c:v>30</c:v>
                </c:pt>
                <c:pt idx="45">
                  <c:v>29</c:v>
                </c:pt>
                <c:pt idx="46">
                  <c:v>28</c:v>
                </c:pt>
                <c:pt idx="47">
                  <c:v>27</c:v>
                </c:pt>
                <c:pt idx="48">
                  <c:v>26</c:v>
                </c:pt>
                <c:pt idx="49">
                  <c:v>25</c:v>
                </c:pt>
                <c:pt idx="50">
                  <c:v>24</c:v>
                </c:pt>
                <c:pt idx="51">
                  <c:v>23</c:v>
                </c:pt>
                <c:pt idx="52">
                  <c:v>22</c:v>
                </c:pt>
                <c:pt idx="53">
                  <c:v>21</c:v>
                </c:pt>
                <c:pt idx="54">
                  <c:v>20</c:v>
                </c:pt>
                <c:pt idx="55">
                  <c:v>19</c:v>
                </c:pt>
                <c:pt idx="56">
                  <c:v>18</c:v>
                </c:pt>
                <c:pt idx="57">
                  <c:v>17</c:v>
                </c:pt>
                <c:pt idx="58">
                  <c:v>16</c:v>
                </c:pt>
                <c:pt idx="59">
                  <c:v>15</c:v>
                </c:pt>
                <c:pt idx="60">
                  <c:v>14.94</c:v>
                </c:pt>
                <c:pt idx="61">
                  <c:v>15</c:v>
                </c:pt>
                <c:pt idx="62">
                  <c:v>16</c:v>
                </c:pt>
                <c:pt idx="63">
                  <c:v>17</c:v>
                </c:pt>
                <c:pt idx="64">
                  <c:v>18</c:v>
                </c:pt>
                <c:pt idx="65">
                  <c:v>19</c:v>
                </c:pt>
                <c:pt idx="66">
                  <c:v>20</c:v>
                </c:pt>
                <c:pt idx="67">
                  <c:v>21</c:v>
                </c:pt>
                <c:pt idx="68">
                  <c:v>22</c:v>
                </c:pt>
                <c:pt idx="69">
                  <c:v>23</c:v>
                </c:pt>
                <c:pt idx="70">
                  <c:v>24</c:v>
                </c:pt>
                <c:pt idx="71">
                  <c:v>25</c:v>
                </c:pt>
                <c:pt idx="72">
                  <c:v>26</c:v>
                </c:pt>
                <c:pt idx="73">
                  <c:v>27</c:v>
                </c:pt>
                <c:pt idx="74">
                  <c:v>28</c:v>
                </c:pt>
                <c:pt idx="75">
                  <c:v>29</c:v>
                </c:pt>
                <c:pt idx="76">
                  <c:v>30</c:v>
                </c:pt>
                <c:pt idx="77">
                  <c:v>31</c:v>
                </c:pt>
                <c:pt idx="78">
                  <c:v>32</c:v>
                </c:pt>
                <c:pt idx="79">
                  <c:v>33</c:v>
                </c:pt>
                <c:pt idx="80">
                  <c:v>34</c:v>
                </c:pt>
                <c:pt idx="81">
                  <c:v>35</c:v>
                </c:pt>
                <c:pt idx="82">
                  <c:v>36</c:v>
                </c:pt>
                <c:pt idx="83">
                  <c:v>37</c:v>
                </c:pt>
                <c:pt idx="84">
                  <c:v>37.82</c:v>
                </c:pt>
                <c:pt idx="85">
                  <c:v>37</c:v>
                </c:pt>
                <c:pt idx="86">
                  <c:v>36</c:v>
                </c:pt>
                <c:pt idx="87">
                  <c:v>35</c:v>
                </c:pt>
                <c:pt idx="88">
                  <c:v>34</c:v>
                </c:pt>
                <c:pt idx="89">
                  <c:v>33</c:v>
                </c:pt>
                <c:pt idx="90">
                  <c:v>32</c:v>
                </c:pt>
                <c:pt idx="91">
                  <c:v>31</c:v>
                </c:pt>
                <c:pt idx="92">
                  <c:v>30</c:v>
                </c:pt>
                <c:pt idx="93">
                  <c:v>29</c:v>
                </c:pt>
                <c:pt idx="94">
                  <c:v>28</c:v>
                </c:pt>
                <c:pt idx="95">
                  <c:v>27</c:v>
                </c:pt>
                <c:pt idx="96">
                  <c:v>26</c:v>
                </c:pt>
                <c:pt idx="97">
                  <c:v>25</c:v>
                </c:pt>
                <c:pt idx="98">
                  <c:v>24</c:v>
                </c:pt>
                <c:pt idx="99">
                  <c:v>23</c:v>
                </c:pt>
                <c:pt idx="100">
                  <c:v>22</c:v>
                </c:pt>
                <c:pt idx="101">
                  <c:v>21</c:v>
                </c:pt>
                <c:pt idx="102">
                  <c:v>20</c:v>
                </c:pt>
                <c:pt idx="103">
                  <c:v>19</c:v>
                </c:pt>
                <c:pt idx="104">
                  <c:v>18</c:v>
                </c:pt>
                <c:pt idx="105">
                  <c:v>17</c:v>
                </c:pt>
                <c:pt idx="106">
                  <c:v>16</c:v>
                </c:pt>
                <c:pt idx="107">
                  <c:v>15</c:v>
                </c:pt>
                <c:pt idx="108">
                  <c:v>14</c:v>
                </c:pt>
                <c:pt idx="109">
                  <c:v>13</c:v>
                </c:pt>
                <c:pt idx="110">
                  <c:v>12</c:v>
                </c:pt>
                <c:pt idx="111">
                  <c:v>11</c:v>
                </c:pt>
                <c:pt idx="112">
                  <c:v>10</c:v>
                </c:pt>
                <c:pt idx="113">
                  <c:v>9</c:v>
                </c:pt>
                <c:pt idx="114">
                  <c:v>8</c:v>
                </c:pt>
                <c:pt idx="115">
                  <c:v>7</c:v>
                </c:pt>
                <c:pt idx="116">
                  <c:v>6</c:v>
                </c:pt>
                <c:pt idx="117">
                  <c:v>5</c:v>
                </c:pt>
                <c:pt idx="118">
                  <c:v>4</c:v>
                </c:pt>
                <c:pt idx="119">
                  <c:v>3</c:v>
                </c:pt>
                <c:pt idx="120">
                  <c:v>2</c:v>
                </c:pt>
                <c:pt idx="121">
                  <c:v>1</c:v>
                </c:pt>
              </c:numCache>
            </c:numRef>
          </c:xVal>
          <c:yVal>
            <c:numRef>
              <c:f>Data!$J$8:$J$200</c:f>
              <c:numCache>
                <c:formatCode>0.0</c:formatCode>
                <c:ptCount val="19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yVal>
          <c:smooth val="0"/>
          <c:extLst>
            <c:ext xmlns:c16="http://schemas.microsoft.com/office/drawing/2014/chart" uri="{C3380CC4-5D6E-409C-BE32-E72D297353CC}">
              <c16:uniqueId val="{00000002-8C70-4BA4-915F-57316AF39F3B}"/>
            </c:ext>
          </c:extLst>
        </c:ser>
        <c:ser>
          <c:idx val="3"/>
          <c:order val="3"/>
          <c:tx>
            <c:strRef>
              <c:f>Data!$K$5</c:f>
              <c:strCache>
                <c:ptCount val="1"/>
                <c:pt idx="0">
                  <c:v>Bet4: </c:v>
                </c:pt>
              </c:strCache>
            </c:strRef>
          </c:tx>
          <c:spPr>
            <a:ln>
              <a:solidFill>
                <a:schemeClr val="tx1"/>
              </a:solidFill>
              <a:prstDash val="solid"/>
            </a:ln>
          </c:spPr>
          <c:marker>
            <c:symbol val="none"/>
          </c:marker>
          <c:xVal>
            <c:numRef>
              <c:f>Data!$R$8:$R$200</c:f>
              <c:numCache>
                <c:formatCode>General</c:formatCode>
                <c:ptCount val="19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37.82</c:v>
                </c:pt>
                <c:pt idx="38">
                  <c:v>36</c:v>
                </c:pt>
                <c:pt idx="39">
                  <c:v>35</c:v>
                </c:pt>
                <c:pt idx="40">
                  <c:v>34</c:v>
                </c:pt>
                <c:pt idx="41">
                  <c:v>33</c:v>
                </c:pt>
                <c:pt idx="42">
                  <c:v>32</c:v>
                </c:pt>
                <c:pt idx="43">
                  <c:v>31</c:v>
                </c:pt>
                <c:pt idx="44">
                  <c:v>30</c:v>
                </c:pt>
                <c:pt idx="45">
                  <c:v>29</c:v>
                </c:pt>
                <c:pt idx="46">
                  <c:v>28</c:v>
                </c:pt>
                <c:pt idx="47">
                  <c:v>27</c:v>
                </c:pt>
                <c:pt idx="48">
                  <c:v>26</c:v>
                </c:pt>
                <c:pt idx="49">
                  <c:v>25</c:v>
                </c:pt>
                <c:pt idx="50">
                  <c:v>24</c:v>
                </c:pt>
                <c:pt idx="51">
                  <c:v>23</c:v>
                </c:pt>
                <c:pt idx="52">
                  <c:v>22</c:v>
                </c:pt>
                <c:pt idx="53">
                  <c:v>21</c:v>
                </c:pt>
                <c:pt idx="54">
                  <c:v>20</c:v>
                </c:pt>
                <c:pt idx="55">
                  <c:v>19</c:v>
                </c:pt>
                <c:pt idx="56">
                  <c:v>18</c:v>
                </c:pt>
                <c:pt idx="57">
                  <c:v>17</c:v>
                </c:pt>
                <c:pt idx="58">
                  <c:v>16</c:v>
                </c:pt>
                <c:pt idx="59">
                  <c:v>15</c:v>
                </c:pt>
                <c:pt idx="60">
                  <c:v>14.94</c:v>
                </c:pt>
                <c:pt idx="61">
                  <c:v>15</c:v>
                </c:pt>
                <c:pt idx="62">
                  <c:v>16</c:v>
                </c:pt>
                <c:pt idx="63">
                  <c:v>17</c:v>
                </c:pt>
                <c:pt idx="64">
                  <c:v>18</c:v>
                </c:pt>
                <c:pt idx="65">
                  <c:v>19</c:v>
                </c:pt>
                <c:pt idx="66">
                  <c:v>20</c:v>
                </c:pt>
                <c:pt idx="67">
                  <c:v>21</c:v>
                </c:pt>
                <c:pt idx="68">
                  <c:v>22</c:v>
                </c:pt>
                <c:pt idx="69">
                  <c:v>23</c:v>
                </c:pt>
                <c:pt idx="70">
                  <c:v>24</c:v>
                </c:pt>
                <c:pt idx="71">
                  <c:v>25</c:v>
                </c:pt>
                <c:pt idx="72">
                  <c:v>26</c:v>
                </c:pt>
                <c:pt idx="73">
                  <c:v>27</c:v>
                </c:pt>
                <c:pt idx="74">
                  <c:v>28</c:v>
                </c:pt>
                <c:pt idx="75">
                  <c:v>29</c:v>
                </c:pt>
                <c:pt idx="76">
                  <c:v>30</c:v>
                </c:pt>
                <c:pt idx="77">
                  <c:v>31</c:v>
                </c:pt>
                <c:pt idx="78">
                  <c:v>32</c:v>
                </c:pt>
                <c:pt idx="79">
                  <c:v>33</c:v>
                </c:pt>
                <c:pt idx="80">
                  <c:v>34</c:v>
                </c:pt>
                <c:pt idx="81">
                  <c:v>35</c:v>
                </c:pt>
                <c:pt idx="82">
                  <c:v>36</c:v>
                </c:pt>
                <c:pt idx="83">
                  <c:v>37</c:v>
                </c:pt>
                <c:pt idx="84">
                  <c:v>37.82</c:v>
                </c:pt>
                <c:pt idx="85">
                  <c:v>37</c:v>
                </c:pt>
                <c:pt idx="86">
                  <c:v>36</c:v>
                </c:pt>
                <c:pt idx="87">
                  <c:v>35</c:v>
                </c:pt>
                <c:pt idx="88">
                  <c:v>34</c:v>
                </c:pt>
                <c:pt idx="89">
                  <c:v>33</c:v>
                </c:pt>
                <c:pt idx="90">
                  <c:v>32</c:v>
                </c:pt>
                <c:pt idx="91">
                  <c:v>31</c:v>
                </c:pt>
                <c:pt idx="92">
                  <c:v>30</c:v>
                </c:pt>
                <c:pt idx="93">
                  <c:v>29</c:v>
                </c:pt>
                <c:pt idx="94">
                  <c:v>28</c:v>
                </c:pt>
                <c:pt idx="95">
                  <c:v>27</c:v>
                </c:pt>
                <c:pt idx="96">
                  <c:v>26</c:v>
                </c:pt>
                <c:pt idx="97">
                  <c:v>25</c:v>
                </c:pt>
                <c:pt idx="98">
                  <c:v>24</c:v>
                </c:pt>
                <c:pt idx="99">
                  <c:v>23</c:v>
                </c:pt>
                <c:pt idx="100">
                  <c:v>22</c:v>
                </c:pt>
                <c:pt idx="101">
                  <c:v>21</c:v>
                </c:pt>
                <c:pt idx="102">
                  <c:v>20</c:v>
                </c:pt>
                <c:pt idx="103">
                  <c:v>19</c:v>
                </c:pt>
                <c:pt idx="104">
                  <c:v>18</c:v>
                </c:pt>
                <c:pt idx="105">
                  <c:v>17</c:v>
                </c:pt>
                <c:pt idx="106">
                  <c:v>16</c:v>
                </c:pt>
                <c:pt idx="107">
                  <c:v>15</c:v>
                </c:pt>
                <c:pt idx="108">
                  <c:v>14</c:v>
                </c:pt>
                <c:pt idx="109">
                  <c:v>13</c:v>
                </c:pt>
                <c:pt idx="110">
                  <c:v>12</c:v>
                </c:pt>
                <c:pt idx="111">
                  <c:v>11</c:v>
                </c:pt>
                <c:pt idx="112">
                  <c:v>10</c:v>
                </c:pt>
                <c:pt idx="113">
                  <c:v>9</c:v>
                </c:pt>
                <c:pt idx="114">
                  <c:v>8</c:v>
                </c:pt>
                <c:pt idx="115">
                  <c:v>7</c:v>
                </c:pt>
                <c:pt idx="116">
                  <c:v>6</c:v>
                </c:pt>
                <c:pt idx="117">
                  <c:v>5</c:v>
                </c:pt>
                <c:pt idx="118">
                  <c:v>4</c:v>
                </c:pt>
                <c:pt idx="119">
                  <c:v>3</c:v>
                </c:pt>
                <c:pt idx="120">
                  <c:v>2</c:v>
                </c:pt>
                <c:pt idx="121">
                  <c:v>1</c:v>
                </c:pt>
              </c:numCache>
            </c:numRef>
          </c:xVal>
          <c:yVal>
            <c:numRef>
              <c:f>Data!$M$8:$M$200</c:f>
              <c:numCache>
                <c:formatCode>0.0</c:formatCode>
                <c:ptCount val="19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yVal>
          <c:smooth val="0"/>
          <c:extLst>
            <c:ext xmlns:c16="http://schemas.microsoft.com/office/drawing/2014/chart" uri="{C3380CC4-5D6E-409C-BE32-E72D297353CC}">
              <c16:uniqueId val="{00000003-8C70-4BA4-915F-57316AF39F3B}"/>
            </c:ext>
          </c:extLst>
        </c:ser>
        <c:ser>
          <c:idx val="4"/>
          <c:order val="4"/>
          <c:tx>
            <c:strRef>
              <c:f>Data!$N$5</c:f>
              <c:strCache>
                <c:ptCount val="1"/>
                <c:pt idx="0">
                  <c:v>Bet5:</c:v>
                </c:pt>
              </c:strCache>
            </c:strRef>
          </c:tx>
          <c:spPr>
            <a:ln>
              <a:solidFill>
                <a:srgbClr val="00B050"/>
              </a:solidFill>
              <a:prstDash val="solid"/>
            </a:ln>
          </c:spPr>
          <c:marker>
            <c:symbol val="none"/>
          </c:marker>
          <c:xVal>
            <c:numRef>
              <c:f>Data!$R$8:$R$200</c:f>
              <c:numCache>
                <c:formatCode>General</c:formatCode>
                <c:ptCount val="19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37.82</c:v>
                </c:pt>
                <c:pt idx="38">
                  <c:v>36</c:v>
                </c:pt>
                <c:pt idx="39">
                  <c:v>35</c:v>
                </c:pt>
                <c:pt idx="40">
                  <c:v>34</c:v>
                </c:pt>
                <c:pt idx="41">
                  <c:v>33</c:v>
                </c:pt>
                <c:pt idx="42">
                  <c:v>32</c:v>
                </c:pt>
                <c:pt idx="43">
                  <c:v>31</c:v>
                </c:pt>
                <c:pt idx="44">
                  <c:v>30</c:v>
                </c:pt>
                <c:pt idx="45">
                  <c:v>29</c:v>
                </c:pt>
                <c:pt idx="46">
                  <c:v>28</c:v>
                </c:pt>
                <c:pt idx="47">
                  <c:v>27</c:v>
                </c:pt>
                <c:pt idx="48">
                  <c:v>26</c:v>
                </c:pt>
                <c:pt idx="49">
                  <c:v>25</c:v>
                </c:pt>
                <c:pt idx="50">
                  <c:v>24</c:v>
                </c:pt>
                <c:pt idx="51">
                  <c:v>23</c:v>
                </c:pt>
                <c:pt idx="52">
                  <c:v>22</c:v>
                </c:pt>
                <c:pt idx="53">
                  <c:v>21</c:v>
                </c:pt>
                <c:pt idx="54">
                  <c:v>20</c:v>
                </c:pt>
                <c:pt idx="55">
                  <c:v>19</c:v>
                </c:pt>
                <c:pt idx="56">
                  <c:v>18</c:v>
                </c:pt>
                <c:pt idx="57">
                  <c:v>17</c:v>
                </c:pt>
                <c:pt idx="58">
                  <c:v>16</c:v>
                </c:pt>
                <c:pt idx="59">
                  <c:v>15</c:v>
                </c:pt>
                <c:pt idx="60">
                  <c:v>14.94</c:v>
                </c:pt>
                <c:pt idx="61">
                  <c:v>15</c:v>
                </c:pt>
                <c:pt idx="62">
                  <c:v>16</c:v>
                </c:pt>
                <c:pt idx="63">
                  <c:v>17</c:v>
                </c:pt>
                <c:pt idx="64">
                  <c:v>18</c:v>
                </c:pt>
                <c:pt idx="65">
                  <c:v>19</c:v>
                </c:pt>
                <c:pt idx="66">
                  <c:v>20</c:v>
                </c:pt>
                <c:pt idx="67">
                  <c:v>21</c:v>
                </c:pt>
                <c:pt idx="68">
                  <c:v>22</c:v>
                </c:pt>
                <c:pt idx="69">
                  <c:v>23</c:v>
                </c:pt>
                <c:pt idx="70">
                  <c:v>24</c:v>
                </c:pt>
                <c:pt idx="71">
                  <c:v>25</c:v>
                </c:pt>
                <c:pt idx="72">
                  <c:v>26</c:v>
                </c:pt>
                <c:pt idx="73">
                  <c:v>27</c:v>
                </c:pt>
                <c:pt idx="74">
                  <c:v>28</c:v>
                </c:pt>
                <c:pt idx="75">
                  <c:v>29</c:v>
                </c:pt>
                <c:pt idx="76">
                  <c:v>30</c:v>
                </c:pt>
                <c:pt idx="77">
                  <c:v>31</c:v>
                </c:pt>
                <c:pt idx="78">
                  <c:v>32</c:v>
                </c:pt>
                <c:pt idx="79">
                  <c:v>33</c:v>
                </c:pt>
                <c:pt idx="80">
                  <c:v>34</c:v>
                </c:pt>
                <c:pt idx="81">
                  <c:v>35</c:v>
                </c:pt>
                <c:pt idx="82">
                  <c:v>36</c:v>
                </c:pt>
                <c:pt idx="83">
                  <c:v>37</c:v>
                </c:pt>
                <c:pt idx="84">
                  <c:v>37.82</c:v>
                </c:pt>
                <c:pt idx="85">
                  <c:v>37</c:v>
                </c:pt>
                <c:pt idx="86">
                  <c:v>36</c:v>
                </c:pt>
                <c:pt idx="87">
                  <c:v>35</c:v>
                </c:pt>
                <c:pt idx="88">
                  <c:v>34</c:v>
                </c:pt>
                <c:pt idx="89">
                  <c:v>33</c:v>
                </c:pt>
                <c:pt idx="90">
                  <c:v>32</c:v>
                </c:pt>
                <c:pt idx="91">
                  <c:v>31</c:v>
                </c:pt>
                <c:pt idx="92">
                  <c:v>30</c:v>
                </c:pt>
                <c:pt idx="93">
                  <c:v>29</c:v>
                </c:pt>
                <c:pt idx="94">
                  <c:v>28</c:v>
                </c:pt>
                <c:pt idx="95">
                  <c:v>27</c:v>
                </c:pt>
                <c:pt idx="96">
                  <c:v>26</c:v>
                </c:pt>
                <c:pt idx="97">
                  <c:v>25</c:v>
                </c:pt>
                <c:pt idx="98">
                  <c:v>24</c:v>
                </c:pt>
                <c:pt idx="99">
                  <c:v>23</c:v>
                </c:pt>
                <c:pt idx="100">
                  <c:v>22</c:v>
                </c:pt>
                <c:pt idx="101">
                  <c:v>21</c:v>
                </c:pt>
                <c:pt idx="102">
                  <c:v>20</c:v>
                </c:pt>
                <c:pt idx="103">
                  <c:v>19</c:v>
                </c:pt>
                <c:pt idx="104">
                  <c:v>18</c:v>
                </c:pt>
                <c:pt idx="105">
                  <c:v>17</c:v>
                </c:pt>
                <c:pt idx="106">
                  <c:v>16</c:v>
                </c:pt>
                <c:pt idx="107">
                  <c:v>15</c:v>
                </c:pt>
                <c:pt idx="108">
                  <c:v>14</c:v>
                </c:pt>
                <c:pt idx="109">
                  <c:v>13</c:v>
                </c:pt>
                <c:pt idx="110">
                  <c:v>12</c:v>
                </c:pt>
                <c:pt idx="111">
                  <c:v>11</c:v>
                </c:pt>
                <c:pt idx="112">
                  <c:v>10</c:v>
                </c:pt>
                <c:pt idx="113">
                  <c:v>9</c:v>
                </c:pt>
                <c:pt idx="114">
                  <c:v>8</c:v>
                </c:pt>
                <c:pt idx="115">
                  <c:v>7</c:v>
                </c:pt>
                <c:pt idx="116">
                  <c:v>6</c:v>
                </c:pt>
                <c:pt idx="117">
                  <c:v>5</c:v>
                </c:pt>
                <c:pt idx="118">
                  <c:v>4</c:v>
                </c:pt>
                <c:pt idx="119">
                  <c:v>3</c:v>
                </c:pt>
                <c:pt idx="120">
                  <c:v>2</c:v>
                </c:pt>
                <c:pt idx="121">
                  <c:v>1</c:v>
                </c:pt>
              </c:numCache>
            </c:numRef>
          </c:xVal>
          <c:yVal>
            <c:numRef>
              <c:f>Data!$P$8:$P$200</c:f>
              <c:numCache>
                <c:formatCode>0.0</c:formatCode>
                <c:ptCount val="19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yVal>
          <c:smooth val="0"/>
          <c:extLst>
            <c:ext xmlns:c16="http://schemas.microsoft.com/office/drawing/2014/chart" uri="{C3380CC4-5D6E-409C-BE32-E72D297353CC}">
              <c16:uniqueId val="{00000004-8C70-4BA4-915F-57316AF39F3B}"/>
            </c:ext>
          </c:extLst>
        </c:ser>
        <c:ser>
          <c:idx val="5"/>
          <c:order val="5"/>
          <c:spPr>
            <a:ln w="12700">
              <a:solidFill>
                <a:srgbClr val="FF0000"/>
              </a:solidFill>
              <a:prstDash val="solid"/>
            </a:ln>
          </c:spPr>
          <c:marker>
            <c:symbol val="none"/>
          </c:marker>
          <c:xVal>
            <c:numRef>
              <c:f>Data!$T$8:$T$45</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xVal>
          <c:yVal>
            <c:numRef>
              <c:f>Data!$U$8:$U$45</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yVal>
          <c:smooth val="1"/>
          <c:extLst>
            <c:ext xmlns:c16="http://schemas.microsoft.com/office/drawing/2014/chart" uri="{C3380CC4-5D6E-409C-BE32-E72D297353CC}">
              <c16:uniqueId val="{00000005-8C70-4BA4-915F-57316AF39F3B}"/>
            </c:ext>
          </c:extLst>
        </c:ser>
        <c:ser>
          <c:idx val="6"/>
          <c:order val="6"/>
          <c:spPr>
            <a:ln w="12700">
              <a:solidFill>
                <a:srgbClr val="FF0000"/>
              </a:solidFill>
              <a:prstDash val="solid"/>
            </a:ln>
          </c:spPr>
          <c:marker>
            <c:symbol val="none"/>
          </c:marker>
          <c:xVal>
            <c:numRef>
              <c:f>Data!$T$92:$T$129</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xVal>
          <c:yVal>
            <c:numRef>
              <c:f>Data!$U$92:$U$129</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yVal>
          <c:smooth val="1"/>
          <c:extLst>
            <c:ext xmlns:c16="http://schemas.microsoft.com/office/drawing/2014/chart" uri="{C3380CC4-5D6E-409C-BE32-E72D297353CC}">
              <c16:uniqueId val="{00000006-8C70-4BA4-915F-57316AF39F3B}"/>
            </c:ext>
          </c:extLst>
        </c:ser>
        <c:ser>
          <c:idx val="7"/>
          <c:order val="7"/>
          <c:spPr>
            <a:ln w="12700">
              <a:solidFill>
                <a:srgbClr val="339966"/>
              </a:solidFill>
              <a:prstDash val="solid"/>
            </a:ln>
          </c:spPr>
          <c:marker>
            <c:symbol val="none"/>
          </c:marker>
          <c:xVal>
            <c:numRef>
              <c:f>Data!$T$45:$T$92</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xVal>
          <c:yVal>
            <c:numRef>
              <c:f>Data!$U$45:$U$92</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yVal>
          <c:smooth val="1"/>
          <c:extLst>
            <c:ext xmlns:c16="http://schemas.microsoft.com/office/drawing/2014/chart" uri="{C3380CC4-5D6E-409C-BE32-E72D297353CC}">
              <c16:uniqueId val="{00000007-8C70-4BA4-915F-57316AF39F3B}"/>
            </c:ext>
          </c:extLst>
        </c:ser>
        <c:ser>
          <c:idx val="8"/>
          <c:order val="8"/>
          <c:spPr>
            <a:ln w="12700">
              <a:solidFill>
                <a:srgbClr val="FF0000"/>
              </a:solidFill>
              <a:prstDash val="solid"/>
            </a:ln>
          </c:spPr>
          <c:marker>
            <c:symbol val="none"/>
          </c:marker>
          <c:xVal>
            <c:numRef>
              <c:f>Data!$V$8:$V$45</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xVal>
          <c:yVal>
            <c:numRef>
              <c:f>Data!$W$8:$W$45</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yVal>
          <c:smooth val="1"/>
          <c:extLst>
            <c:ext xmlns:c16="http://schemas.microsoft.com/office/drawing/2014/chart" uri="{C3380CC4-5D6E-409C-BE32-E72D297353CC}">
              <c16:uniqueId val="{00000008-8C70-4BA4-915F-57316AF39F3B}"/>
            </c:ext>
          </c:extLst>
        </c:ser>
        <c:ser>
          <c:idx val="9"/>
          <c:order val="9"/>
          <c:spPr>
            <a:ln w="12700">
              <a:solidFill>
                <a:srgbClr val="FF0000"/>
              </a:solidFill>
              <a:prstDash val="solid"/>
            </a:ln>
          </c:spPr>
          <c:marker>
            <c:symbol val="none"/>
          </c:marker>
          <c:xVal>
            <c:numRef>
              <c:f>Data!$V$92:$V$129</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xVal>
          <c:yVal>
            <c:numRef>
              <c:f>Data!$W$92:$W$129</c:f>
              <c:numCache>
                <c:formatCode>General</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yVal>
          <c:smooth val="1"/>
          <c:extLst>
            <c:ext xmlns:c16="http://schemas.microsoft.com/office/drawing/2014/chart" uri="{C3380CC4-5D6E-409C-BE32-E72D297353CC}">
              <c16:uniqueId val="{00000009-8C70-4BA4-915F-57316AF39F3B}"/>
            </c:ext>
          </c:extLst>
        </c:ser>
        <c:ser>
          <c:idx val="10"/>
          <c:order val="10"/>
          <c:spPr>
            <a:ln w="12700">
              <a:solidFill>
                <a:srgbClr val="339966"/>
              </a:solidFill>
              <a:prstDash val="solid"/>
            </a:ln>
          </c:spPr>
          <c:marker>
            <c:symbol val="none"/>
          </c:marker>
          <c:xVal>
            <c:numRef>
              <c:f>Data!$V$45:$V$92</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xVal>
          <c:yVal>
            <c:numRef>
              <c:f>Data!$W$45:$W$92</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yVal>
          <c:smooth val="1"/>
          <c:extLst>
            <c:ext xmlns:c16="http://schemas.microsoft.com/office/drawing/2014/chart" uri="{C3380CC4-5D6E-409C-BE32-E72D297353CC}">
              <c16:uniqueId val="{0000000A-8C70-4BA4-915F-57316AF39F3B}"/>
            </c:ext>
          </c:extLst>
        </c:ser>
        <c:dLbls>
          <c:showLegendKey val="0"/>
          <c:showVal val="0"/>
          <c:showCatName val="0"/>
          <c:showSerName val="0"/>
          <c:showPercent val="0"/>
          <c:showBubbleSize val="0"/>
        </c:dLbls>
        <c:axId val="101780096"/>
        <c:axId val="101798272"/>
      </c:scatterChart>
      <c:valAx>
        <c:axId val="101780096"/>
        <c:scaling>
          <c:orientation val="minMax"/>
        </c:scaling>
        <c:delete val="0"/>
        <c:axPos val="b"/>
        <c:minorGridlines>
          <c:spPr>
            <a:ln w="3175">
              <a:solidFill>
                <a:srgbClr val="C0C0C0"/>
              </a:solidFill>
              <a:prstDash val="solid"/>
            </a:ln>
          </c:spPr>
        </c:minorGridlines>
        <c:numFmt formatCode="General" sourceLinked="1"/>
        <c:majorTickMark val="out"/>
        <c:minorTickMark val="out"/>
        <c:tickLblPos val="nextTo"/>
        <c:spPr>
          <a:ln w="25400">
            <a:solidFill>
              <a:srgbClr val="000000"/>
            </a:solidFill>
            <a:prstDash val="solid"/>
          </a:ln>
        </c:spPr>
        <c:txPr>
          <a:bodyPr rot="0" vert="horz"/>
          <a:lstStyle/>
          <a:p>
            <a:pPr>
              <a:defRPr sz="1200" b="0" i="0" strike="noStrike" baseline="0">
                <a:solidFill>
                  <a:srgbClr val="000000"/>
                </a:solidFill>
                <a:latin typeface="Arial"/>
                <a:ea typeface="Arial"/>
                <a:cs typeface="Arial"/>
              </a:defRPr>
            </a:pPr>
            <a:endParaRPr lang="nb-NO"/>
          </a:p>
        </c:txPr>
        <c:crossAx val="101798272"/>
        <c:crosses val="autoZero"/>
        <c:crossBetween val="midCat"/>
      </c:valAx>
      <c:valAx>
        <c:axId val="101798272"/>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200" b="0" i="0" strike="noStrike" baseline="0">
                <a:solidFill>
                  <a:srgbClr val="000000"/>
                </a:solidFill>
                <a:latin typeface="Arial"/>
                <a:ea typeface="Arial"/>
                <a:cs typeface="Arial"/>
              </a:defRPr>
            </a:pPr>
            <a:endParaRPr lang="nb-NO"/>
          </a:p>
        </c:txPr>
        <c:crossAx val="101780096"/>
        <c:crosses val="autoZero"/>
        <c:crossBetween val="midCat"/>
      </c:valAx>
    </c:plotArea>
    <c:legend>
      <c:legendPos val="r"/>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8.2392304475114933E-2"/>
          <c:y val="5.0434705762789668E-2"/>
          <c:w val="0.21299874529485571"/>
          <c:h val="0.19828468411145589"/>
        </c:manualLayout>
      </c:layout>
      <c:overlay val="0"/>
      <c:spPr>
        <a:solidFill>
          <a:srgbClr val="FFFFFF"/>
        </a:solidFill>
        <a:ln w="3175">
          <a:solidFill>
            <a:srgbClr val="000000"/>
          </a:solidFill>
          <a:prstDash val="solid"/>
        </a:ln>
      </c:spPr>
      <c:txPr>
        <a:bodyPr/>
        <a:lstStyle/>
        <a:p>
          <a:pPr>
            <a:defRPr sz="1055" b="0" i="0" strike="noStrike" baseline="0">
              <a:solidFill>
                <a:srgbClr val="000000"/>
              </a:solidFill>
              <a:latin typeface="Arial"/>
              <a:ea typeface="Arial"/>
              <a:cs typeface="Arial"/>
            </a:defRPr>
          </a:pPr>
          <a:endParaRPr lang="nb-NO"/>
        </a:p>
      </c:txPr>
    </c:legend>
    <c:plotVisOnly val="0"/>
    <c:dispBlanksAs val="span"/>
    <c:showDLblsOverMax val="1"/>
  </c:chart>
  <c:spPr>
    <a:solidFill>
      <a:srgbClr val="FFFFFF"/>
    </a:solidFill>
    <a:ln w="3175">
      <a:solidFill>
        <a:srgbClr val="000000"/>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1"/>
  <c:style val="2"/>
  <c:chart>
    <c:autoTitleDeleted val="1"/>
    <c:plotArea>
      <c:layout/>
      <c:barChart>
        <c:barDir val="col"/>
        <c:grouping val="clustered"/>
        <c:varyColors val="0"/>
        <c:ser>
          <c:idx val="0"/>
          <c:order val="0"/>
          <c:tx>
            <c:strRef>
              <c:f>Data!$AF$7</c:f>
              <c:strCache>
                <c:ptCount val="1"/>
                <c:pt idx="0">
                  <c:v>Bet1:</c:v>
                </c:pt>
              </c:strCache>
            </c:strRef>
          </c:tx>
          <c:spPr>
            <a:solidFill>
              <a:srgbClr val="0000FF"/>
            </a:solidFill>
            <a:ln>
              <a:noFill/>
              <a:prstDash val="solid"/>
            </a:ln>
          </c:spPr>
          <c:invertIfNegative val="0"/>
          <c:cat>
            <c:strRef>
              <c:f>Data!$AE$8:$AE$45</c:f>
              <c:strCache>
                <c:ptCount val="38"/>
                <c:pt idx="0">
                  <c:v>Prøve 1</c:v>
                </c:pt>
                <c:pt idx="1">
                  <c:v>Prøve 2</c:v>
                </c:pt>
                <c:pt idx="2">
                  <c:v>Prøve 3</c:v>
                </c:pt>
                <c:pt idx="3">
                  <c:v>Prøve 4</c:v>
                </c:pt>
                <c:pt idx="4">
                  <c:v>Prøve 5</c:v>
                </c:pt>
                <c:pt idx="5">
                  <c:v>Prøve 6</c:v>
                </c:pt>
                <c:pt idx="6">
                  <c:v>Prøve 7</c:v>
                </c:pt>
                <c:pt idx="7">
                  <c:v>Prøve 8</c:v>
                </c:pt>
                <c:pt idx="8">
                  <c:v>Prøve 9</c:v>
                </c:pt>
                <c:pt idx="9">
                  <c:v>Prøve 10</c:v>
                </c:pt>
                <c:pt idx="10">
                  <c:v>Prøve 11</c:v>
                </c:pt>
                <c:pt idx="11">
                  <c:v>Prøve 12</c:v>
                </c:pt>
                <c:pt idx="12">
                  <c:v>Prøve 13</c:v>
                </c:pt>
                <c:pt idx="13">
                  <c:v>Prøve 14</c:v>
                </c:pt>
                <c:pt idx="14">
                  <c:v>Prøve 15</c:v>
                </c:pt>
                <c:pt idx="15">
                  <c:v>Prøve 16</c:v>
                </c:pt>
                <c:pt idx="16">
                  <c:v>Prøve 17</c:v>
                </c:pt>
                <c:pt idx="17">
                  <c:v>Prøve 18</c:v>
                </c:pt>
                <c:pt idx="18">
                  <c:v>Prøve 19</c:v>
                </c:pt>
                <c:pt idx="19">
                  <c:v>Prøve 20</c:v>
                </c:pt>
                <c:pt idx="20">
                  <c:v>Prøve 21</c:v>
                </c:pt>
                <c:pt idx="21">
                  <c:v>Prøve 22</c:v>
                </c:pt>
                <c:pt idx="22">
                  <c:v>Prøve 23</c:v>
                </c:pt>
                <c:pt idx="23">
                  <c:v>Prøve 24</c:v>
                </c:pt>
                <c:pt idx="24">
                  <c:v>Prøve 25</c:v>
                </c:pt>
                <c:pt idx="25">
                  <c:v>Prøve 26</c:v>
                </c:pt>
                <c:pt idx="26">
                  <c:v>Prøve 27</c:v>
                </c:pt>
                <c:pt idx="27">
                  <c:v>Prøve 28</c:v>
                </c:pt>
                <c:pt idx="28">
                  <c:v>Prøve 29</c:v>
                </c:pt>
                <c:pt idx="29">
                  <c:v>Prøve 30</c:v>
                </c:pt>
                <c:pt idx="30">
                  <c:v>Prøve 31</c:v>
                </c:pt>
                <c:pt idx="31">
                  <c:v>Prøve 32</c:v>
                </c:pt>
                <c:pt idx="32">
                  <c:v>Prøve 33</c:v>
                </c:pt>
                <c:pt idx="33">
                  <c:v>Prøve 34</c:v>
                </c:pt>
                <c:pt idx="34">
                  <c:v>Prøve 35</c:v>
                </c:pt>
                <c:pt idx="35">
                  <c:v>Prøve 36</c:v>
                </c:pt>
                <c:pt idx="36">
                  <c:v>Prøve 37</c:v>
                </c:pt>
                <c:pt idx="37">
                  <c:v>Prøve 38</c:v>
                </c:pt>
              </c:strCache>
            </c:strRef>
          </c:cat>
          <c:val>
            <c:numRef>
              <c:f>Data!$AF$8:$AF$45</c:f>
              <c:numCache>
                <c:formatCode>General</c:formatCode>
                <c:ptCount val="3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val>
          <c:extLst>
            <c:ext xmlns:c16="http://schemas.microsoft.com/office/drawing/2014/chart" uri="{C3380CC4-5D6E-409C-BE32-E72D297353CC}">
              <c16:uniqueId val="{00000000-9EF6-47C6-B3A8-F8F809ECFEBB}"/>
            </c:ext>
          </c:extLst>
        </c:ser>
        <c:ser>
          <c:idx val="1"/>
          <c:order val="1"/>
          <c:tx>
            <c:strRef>
              <c:f>Data!$AG$7</c:f>
              <c:strCache>
                <c:ptCount val="1"/>
                <c:pt idx="0">
                  <c:v>Bet2:</c:v>
                </c:pt>
              </c:strCache>
            </c:strRef>
          </c:tx>
          <c:spPr>
            <a:solidFill>
              <a:srgbClr val="FF6600"/>
            </a:solidFill>
            <a:ln>
              <a:noFill/>
              <a:prstDash val="solid"/>
            </a:ln>
          </c:spPr>
          <c:invertIfNegative val="0"/>
          <c:cat>
            <c:strRef>
              <c:f>Data!$AE$8:$AE$45</c:f>
              <c:strCache>
                <c:ptCount val="38"/>
                <c:pt idx="0">
                  <c:v>Prøve 1</c:v>
                </c:pt>
                <c:pt idx="1">
                  <c:v>Prøve 2</c:v>
                </c:pt>
                <c:pt idx="2">
                  <c:v>Prøve 3</c:v>
                </c:pt>
                <c:pt idx="3">
                  <c:v>Prøve 4</c:v>
                </c:pt>
                <c:pt idx="4">
                  <c:v>Prøve 5</c:v>
                </c:pt>
                <c:pt idx="5">
                  <c:v>Prøve 6</c:v>
                </c:pt>
                <c:pt idx="6">
                  <c:v>Prøve 7</c:v>
                </c:pt>
                <c:pt idx="7">
                  <c:v>Prøve 8</c:v>
                </c:pt>
                <c:pt idx="8">
                  <c:v>Prøve 9</c:v>
                </c:pt>
                <c:pt idx="9">
                  <c:v>Prøve 10</c:v>
                </c:pt>
                <c:pt idx="10">
                  <c:v>Prøve 11</c:v>
                </c:pt>
                <c:pt idx="11">
                  <c:v>Prøve 12</c:v>
                </c:pt>
                <c:pt idx="12">
                  <c:v>Prøve 13</c:v>
                </c:pt>
                <c:pt idx="13">
                  <c:v>Prøve 14</c:v>
                </c:pt>
                <c:pt idx="14">
                  <c:v>Prøve 15</c:v>
                </c:pt>
                <c:pt idx="15">
                  <c:v>Prøve 16</c:v>
                </c:pt>
                <c:pt idx="16">
                  <c:v>Prøve 17</c:v>
                </c:pt>
                <c:pt idx="17">
                  <c:v>Prøve 18</c:v>
                </c:pt>
                <c:pt idx="18">
                  <c:v>Prøve 19</c:v>
                </c:pt>
                <c:pt idx="19">
                  <c:v>Prøve 20</c:v>
                </c:pt>
                <c:pt idx="20">
                  <c:v>Prøve 21</c:v>
                </c:pt>
                <c:pt idx="21">
                  <c:v>Prøve 22</c:v>
                </c:pt>
                <c:pt idx="22">
                  <c:v>Prøve 23</c:v>
                </c:pt>
                <c:pt idx="23">
                  <c:v>Prøve 24</c:v>
                </c:pt>
                <c:pt idx="24">
                  <c:v>Prøve 25</c:v>
                </c:pt>
                <c:pt idx="25">
                  <c:v>Prøve 26</c:v>
                </c:pt>
                <c:pt idx="26">
                  <c:v>Prøve 27</c:v>
                </c:pt>
                <c:pt idx="27">
                  <c:v>Prøve 28</c:v>
                </c:pt>
                <c:pt idx="28">
                  <c:v>Prøve 29</c:v>
                </c:pt>
                <c:pt idx="29">
                  <c:v>Prøve 30</c:v>
                </c:pt>
                <c:pt idx="30">
                  <c:v>Prøve 31</c:v>
                </c:pt>
                <c:pt idx="31">
                  <c:v>Prøve 32</c:v>
                </c:pt>
                <c:pt idx="32">
                  <c:v>Prøve 33</c:v>
                </c:pt>
                <c:pt idx="33">
                  <c:v>Prøve 34</c:v>
                </c:pt>
                <c:pt idx="34">
                  <c:v>Prøve 35</c:v>
                </c:pt>
                <c:pt idx="35">
                  <c:v>Prøve 36</c:v>
                </c:pt>
                <c:pt idx="36">
                  <c:v>Prøve 37</c:v>
                </c:pt>
                <c:pt idx="37">
                  <c:v>Prøve 38</c:v>
                </c:pt>
              </c:strCache>
            </c:strRef>
          </c:cat>
          <c:val>
            <c:numRef>
              <c:f>Data!$AG$8:$AG$45</c:f>
              <c:numCache>
                <c:formatCode>General</c:formatCode>
                <c:ptCount val="3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val>
          <c:extLst>
            <c:ext xmlns:c16="http://schemas.microsoft.com/office/drawing/2014/chart" uri="{C3380CC4-5D6E-409C-BE32-E72D297353CC}">
              <c16:uniqueId val="{00000001-9EF6-47C6-B3A8-F8F809ECFEBB}"/>
            </c:ext>
          </c:extLst>
        </c:ser>
        <c:ser>
          <c:idx val="2"/>
          <c:order val="2"/>
          <c:tx>
            <c:strRef>
              <c:f>Data!$AH$7</c:f>
              <c:strCache>
                <c:ptCount val="1"/>
                <c:pt idx="0">
                  <c:v>Bet3:</c:v>
                </c:pt>
              </c:strCache>
            </c:strRef>
          </c:tx>
          <c:spPr>
            <a:solidFill>
              <a:srgbClr val="E04AE4"/>
            </a:solidFill>
            <a:ln>
              <a:noFill/>
              <a:prstDash val="solid"/>
            </a:ln>
          </c:spPr>
          <c:invertIfNegative val="0"/>
          <c:cat>
            <c:strRef>
              <c:f>Data!$AE$8:$AE$45</c:f>
              <c:strCache>
                <c:ptCount val="38"/>
                <c:pt idx="0">
                  <c:v>Prøve 1</c:v>
                </c:pt>
                <c:pt idx="1">
                  <c:v>Prøve 2</c:v>
                </c:pt>
                <c:pt idx="2">
                  <c:v>Prøve 3</c:v>
                </c:pt>
                <c:pt idx="3">
                  <c:v>Prøve 4</c:v>
                </c:pt>
                <c:pt idx="4">
                  <c:v>Prøve 5</c:v>
                </c:pt>
                <c:pt idx="5">
                  <c:v>Prøve 6</c:v>
                </c:pt>
                <c:pt idx="6">
                  <c:v>Prøve 7</c:v>
                </c:pt>
                <c:pt idx="7">
                  <c:v>Prøve 8</c:v>
                </c:pt>
                <c:pt idx="8">
                  <c:v>Prøve 9</c:v>
                </c:pt>
                <c:pt idx="9">
                  <c:v>Prøve 10</c:v>
                </c:pt>
                <c:pt idx="10">
                  <c:v>Prøve 11</c:v>
                </c:pt>
                <c:pt idx="11">
                  <c:v>Prøve 12</c:v>
                </c:pt>
                <c:pt idx="12">
                  <c:v>Prøve 13</c:v>
                </c:pt>
                <c:pt idx="13">
                  <c:v>Prøve 14</c:v>
                </c:pt>
                <c:pt idx="14">
                  <c:v>Prøve 15</c:v>
                </c:pt>
                <c:pt idx="15">
                  <c:v>Prøve 16</c:v>
                </c:pt>
                <c:pt idx="16">
                  <c:v>Prøve 17</c:v>
                </c:pt>
                <c:pt idx="17">
                  <c:v>Prøve 18</c:v>
                </c:pt>
                <c:pt idx="18">
                  <c:v>Prøve 19</c:v>
                </c:pt>
                <c:pt idx="19">
                  <c:v>Prøve 20</c:v>
                </c:pt>
                <c:pt idx="20">
                  <c:v>Prøve 21</c:v>
                </c:pt>
                <c:pt idx="21">
                  <c:v>Prøve 22</c:v>
                </c:pt>
                <c:pt idx="22">
                  <c:v>Prøve 23</c:v>
                </c:pt>
                <c:pt idx="23">
                  <c:v>Prøve 24</c:v>
                </c:pt>
                <c:pt idx="24">
                  <c:v>Prøve 25</c:v>
                </c:pt>
                <c:pt idx="25">
                  <c:v>Prøve 26</c:v>
                </c:pt>
                <c:pt idx="26">
                  <c:v>Prøve 27</c:v>
                </c:pt>
                <c:pt idx="27">
                  <c:v>Prøve 28</c:v>
                </c:pt>
                <c:pt idx="28">
                  <c:v>Prøve 29</c:v>
                </c:pt>
                <c:pt idx="29">
                  <c:v>Prøve 30</c:v>
                </c:pt>
                <c:pt idx="30">
                  <c:v>Prøve 31</c:v>
                </c:pt>
                <c:pt idx="31">
                  <c:v>Prøve 32</c:v>
                </c:pt>
                <c:pt idx="32">
                  <c:v>Prøve 33</c:v>
                </c:pt>
                <c:pt idx="33">
                  <c:v>Prøve 34</c:v>
                </c:pt>
                <c:pt idx="34">
                  <c:v>Prøve 35</c:v>
                </c:pt>
                <c:pt idx="35">
                  <c:v>Prøve 36</c:v>
                </c:pt>
                <c:pt idx="36">
                  <c:v>Prøve 37</c:v>
                </c:pt>
                <c:pt idx="37">
                  <c:v>Prøve 38</c:v>
                </c:pt>
              </c:strCache>
            </c:strRef>
          </c:cat>
          <c:val>
            <c:numRef>
              <c:f>Data!$AH$8:$AH$45</c:f>
              <c:numCache>
                <c:formatCode>General</c:formatCode>
                <c:ptCount val="3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val>
          <c:extLst>
            <c:ext xmlns:c16="http://schemas.microsoft.com/office/drawing/2014/chart" uri="{C3380CC4-5D6E-409C-BE32-E72D297353CC}">
              <c16:uniqueId val="{00000002-9EF6-47C6-B3A8-F8F809ECFEBB}"/>
            </c:ext>
          </c:extLst>
        </c:ser>
        <c:ser>
          <c:idx val="3"/>
          <c:order val="3"/>
          <c:tx>
            <c:strRef>
              <c:f>Data!$AI$7</c:f>
              <c:strCache>
                <c:ptCount val="1"/>
                <c:pt idx="0">
                  <c:v>Bet4: </c:v>
                </c:pt>
              </c:strCache>
            </c:strRef>
          </c:tx>
          <c:spPr>
            <a:solidFill>
              <a:schemeClr val="tx1"/>
            </a:solidFill>
            <a:ln>
              <a:noFill/>
              <a:prstDash val="solid"/>
            </a:ln>
          </c:spPr>
          <c:invertIfNegative val="0"/>
          <c:cat>
            <c:strRef>
              <c:f>Data!$AE$8:$AE$45</c:f>
              <c:strCache>
                <c:ptCount val="38"/>
                <c:pt idx="0">
                  <c:v>Prøve 1</c:v>
                </c:pt>
                <c:pt idx="1">
                  <c:v>Prøve 2</c:v>
                </c:pt>
                <c:pt idx="2">
                  <c:v>Prøve 3</c:v>
                </c:pt>
                <c:pt idx="3">
                  <c:v>Prøve 4</c:v>
                </c:pt>
                <c:pt idx="4">
                  <c:v>Prøve 5</c:v>
                </c:pt>
                <c:pt idx="5">
                  <c:v>Prøve 6</c:v>
                </c:pt>
                <c:pt idx="6">
                  <c:v>Prøve 7</c:v>
                </c:pt>
                <c:pt idx="7">
                  <c:v>Prøve 8</c:v>
                </c:pt>
                <c:pt idx="8">
                  <c:v>Prøve 9</c:v>
                </c:pt>
                <c:pt idx="9">
                  <c:v>Prøve 10</c:v>
                </c:pt>
                <c:pt idx="10">
                  <c:v>Prøve 11</c:v>
                </c:pt>
                <c:pt idx="11">
                  <c:v>Prøve 12</c:v>
                </c:pt>
                <c:pt idx="12">
                  <c:v>Prøve 13</c:v>
                </c:pt>
                <c:pt idx="13">
                  <c:v>Prøve 14</c:v>
                </c:pt>
                <c:pt idx="14">
                  <c:v>Prøve 15</c:v>
                </c:pt>
                <c:pt idx="15">
                  <c:v>Prøve 16</c:v>
                </c:pt>
                <c:pt idx="16">
                  <c:v>Prøve 17</c:v>
                </c:pt>
                <c:pt idx="17">
                  <c:v>Prøve 18</c:v>
                </c:pt>
                <c:pt idx="18">
                  <c:v>Prøve 19</c:v>
                </c:pt>
                <c:pt idx="19">
                  <c:v>Prøve 20</c:v>
                </c:pt>
                <c:pt idx="20">
                  <c:v>Prøve 21</c:v>
                </c:pt>
                <c:pt idx="21">
                  <c:v>Prøve 22</c:v>
                </c:pt>
                <c:pt idx="22">
                  <c:v>Prøve 23</c:v>
                </c:pt>
                <c:pt idx="23">
                  <c:v>Prøve 24</c:v>
                </c:pt>
                <c:pt idx="24">
                  <c:v>Prøve 25</c:v>
                </c:pt>
                <c:pt idx="25">
                  <c:v>Prøve 26</c:v>
                </c:pt>
                <c:pt idx="26">
                  <c:v>Prøve 27</c:v>
                </c:pt>
                <c:pt idx="27">
                  <c:v>Prøve 28</c:v>
                </c:pt>
                <c:pt idx="28">
                  <c:v>Prøve 29</c:v>
                </c:pt>
                <c:pt idx="29">
                  <c:v>Prøve 30</c:v>
                </c:pt>
                <c:pt idx="30">
                  <c:v>Prøve 31</c:v>
                </c:pt>
                <c:pt idx="31">
                  <c:v>Prøve 32</c:v>
                </c:pt>
                <c:pt idx="32">
                  <c:v>Prøve 33</c:v>
                </c:pt>
                <c:pt idx="33">
                  <c:v>Prøve 34</c:v>
                </c:pt>
                <c:pt idx="34">
                  <c:v>Prøve 35</c:v>
                </c:pt>
                <c:pt idx="35">
                  <c:v>Prøve 36</c:v>
                </c:pt>
                <c:pt idx="36">
                  <c:v>Prøve 37</c:v>
                </c:pt>
                <c:pt idx="37">
                  <c:v>Prøve 38</c:v>
                </c:pt>
              </c:strCache>
            </c:strRef>
          </c:cat>
          <c:val>
            <c:numRef>
              <c:f>Data!$AI$8:$AI$45</c:f>
              <c:numCache>
                <c:formatCode>General</c:formatCode>
                <c:ptCount val="3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val>
          <c:extLst>
            <c:ext xmlns:c16="http://schemas.microsoft.com/office/drawing/2014/chart" uri="{C3380CC4-5D6E-409C-BE32-E72D297353CC}">
              <c16:uniqueId val="{00000003-9EF6-47C6-B3A8-F8F809ECFEBB}"/>
            </c:ext>
          </c:extLst>
        </c:ser>
        <c:ser>
          <c:idx val="4"/>
          <c:order val="4"/>
          <c:tx>
            <c:strRef>
              <c:f>Data!$AJ$7</c:f>
              <c:strCache>
                <c:ptCount val="1"/>
                <c:pt idx="0">
                  <c:v>Bet5:</c:v>
                </c:pt>
              </c:strCache>
            </c:strRef>
          </c:tx>
          <c:spPr>
            <a:solidFill>
              <a:srgbClr val="00B050"/>
            </a:solidFill>
            <a:ln>
              <a:noFill/>
              <a:prstDash val="solid"/>
            </a:ln>
          </c:spPr>
          <c:invertIfNegative val="0"/>
          <c:cat>
            <c:strRef>
              <c:f>Data!$AE$8:$AE$45</c:f>
              <c:strCache>
                <c:ptCount val="38"/>
                <c:pt idx="0">
                  <c:v>Prøve 1</c:v>
                </c:pt>
                <c:pt idx="1">
                  <c:v>Prøve 2</c:v>
                </c:pt>
                <c:pt idx="2">
                  <c:v>Prøve 3</c:v>
                </c:pt>
                <c:pt idx="3">
                  <c:v>Prøve 4</c:v>
                </c:pt>
                <c:pt idx="4">
                  <c:v>Prøve 5</c:v>
                </c:pt>
                <c:pt idx="5">
                  <c:v>Prøve 6</c:v>
                </c:pt>
                <c:pt idx="6">
                  <c:v>Prøve 7</c:v>
                </c:pt>
                <c:pt idx="7">
                  <c:v>Prøve 8</c:v>
                </c:pt>
                <c:pt idx="8">
                  <c:v>Prøve 9</c:v>
                </c:pt>
                <c:pt idx="9">
                  <c:v>Prøve 10</c:v>
                </c:pt>
                <c:pt idx="10">
                  <c:v>Prøve 11</c:v>
                </c:pt>
                <c:pt idx="11">
                  <c:v>Prøve 12</c:v>
                </c:pt>
                <c:pt idx="12">
                  <c:v>Prøve 13</c:v>
                </c:pt>
                <c:pt idx="13">
                  <c:v>Prøve 14</c:v>
                </c:pt>
                <c:pt idx="14">
                  <c:v>Prøve 15</c:v>
                </c:pt>
                <c:pt idx="15">
                  <c:v>Prøve 16</c:v>
                </c:pt>
                <c:pt idx="16">
                  <c:v>Prøve 17</c:v>
                </c:pt>
                <c:pt idx="17">
                  <c:v>Prøve 18</c:v>
                </c:pt>
                <c:pt idx="18">
                  <c:v>Prøve 19</c:v>
                </c:pt>
                <c:pt idx="19">
                  <c:v>Prøve 20</c:v>
                </c:pt>
                <c:pt idx="20">
                  <c:v>Prøve 21</c:v>
                </c:pt>
                <c:pt idx="21">
                  <c:v>Prøve 22</c:v>
                </c:pt>
                <c:pt idx="22">
                  <c:v>Prøve 23</c:v>
                </c:pt>
                <c:pt idx="23">
                  <c:v>Prøve 24</c:v>
                </c:pt>
                <c:pt idx="24">
                  <c:v>Prøve 25</c:v>
                </c:pt>
                <c:pt idx="25">
                  <c:v>Prøve 26</c:v>
                </c:pt>
                <c:pt idx="26">
                  <c:v>Prøve 27</c:v>
                </c:pt>
                <c:pt idx="27">
                  <c:v>Prøve 28</c:v>
                </c:pt>
                <c:pt idx="28">
                  <c:v>Prøve 29</c:v>
                </c:pt>
                <c:pt idx="29">
                  <c:v>Prøve 30</c:v>
                </c:pt>
                <c:pt idx="30">
                  <c:v>Prøve 31</c:v>
                </c:pt>
                <c:pt idx="31">
                  <c:v>Prøve 32</c:v>
                </c:pt>
                <c:pt idx="32">
                  <c:v>Prøve 33</c:v>
                </c:pt>
                <c:pt idx="33">
                  <c:v>Prøve 34</c:v>
                </c:pt>
                <c:pt idx="34">
                  <c:v>Prøve 35</c:v>
                </c:pt>
                <c:pt idx="35">
                  <c:v>Prøve 36</c:v>
                </c:pt>
                <c:pt idx="36">
                  <c:v>Prøve 37</c:v>
                </c:pt>
                <c:pt idx="37">
                  <c:v>Prøve 38</c:v>
                </c:pt>
              </c:strCache>
            </c:strRef>
          </c:cat>
          <c:val>
            <c:numRef>
              <c:f>Data!$AJ$8:$AJ$45</c:f>
              <c:numCache>
                <c:formatCode>General</c:formatCode>
                <c:ptCount val="3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numCache>
            </c:numRef>
          </c:val>
          <c:extLst>
            <c:ext xmlns:c16="http://schemas.microsoft.com/office/drawing/2014/chart" uri="{C3380CC4-5D6E-409C-BE32-E72D297353CC}">
              <c16:uniqueId val="{00000004-9EF6-47C6-B3A8-F8F809ECFEBB}"/>
            </c:ext>
          </c:extLst>
        </c:ser>
        <c:dLbls>
          <c:showLegendKey val="0"/>
          <c:showVal val="0"/>
          <c:showCatName val="0"/>
          <c:showSerName val="0"/>
          <c:showPercent val="0"/>
          <c:showBubbleSize val="0"/>
        </c:dLbls>
        <c:gapWidth val="150"/>
        <c:axId val="102696448"/>
        <c:axId val="102697984"/>
      </c:barChart>
      <c:lineChart>
        <c:grouping val="standard"/>
        <c:varyColors val="0"/>
        <c:ser>
          <c:idx val="5"/>
          <c:order val="5"/>
          <c:tx>
            <c:strRef>
              <c:f>Data!$AK$7</c:f>
              <c:strCache>
                <c:ptCount val="1"/>
                <c:pt idx="0">
                  <c:v>TEa</c:v>
                </c:pt>
              </c:strCache>
            </c:strRef>
          </c:tx>
          <c:spPr>
            <a:ln>
              <a:solidFill>
                <a:srgbClr val="FF0000"/>
              </a:solidFill>
              <a:prstDash val="solid"/>
            </a:ln>
          </c:spPr>
          <c:marker>
            <c:symbol val="none"/>
          </c:marker>
          <c:cat>
            <c:strRef>
              <c:f>Data!$AE$8:$AE$45</c:f>
              <c:strCache>
                <c:ptCount val="38"/>
                <c:pt idx="0">
                  <c:v>Prøve 1</c:v>
                </c:pt>
                <c:pt idx="1">
                  <c:v>Prøve 2</c:v>
                </c:pt>
                <c:pt idx="2">
                  <c:v>Prøve 3</c:v>
                </c:pt>
                <c:pt idx="3">
                  <c:v>Prøve 4</c:v>
                </c:pt>
                <c:pt idx="4">
                  <c:v>Prøve 5</c:v>
                </c:pt>
                <c:pt idx="5">
                  <c:v>Prøve 6</c:v>
                </c:pt>
                <c:pt idx="6">
                  <c:v>Prøve 7</c:v>
                </c:pt>
                <c:pt idx="7">
                  <c:v>Prøve 8</c:v>
                </c:pt>
                <c:pt idx="8">
                  <c:v>Prøve 9</c:v>
                </c:pt>
                <c:pt idx="9">
                  <c:v>Prøve 10</c:v>
                </c:pt>
                <c:pt idx="10">
                  <c:v>Prøve 11</c:v>
                </c:pt>
                <c:pt idx="11">
                  <c:v>Prøve 12</c:v>
                </c:pt>
                <c:pt idx="12">
                  <c:v>Prøve 13</c:v>
                </c:pt>
                <c:pt idx="13">
                  <c:v>Prøve 14</c:v>
                </c:pt>
                <c:pt idx="14">
                  <c:v>Prøve 15</c:v>
                </c:pt>
                <c:pt idx="15">
                  <c:v>Prøve 16</c:v>
                </c:pt>
                <c:pt idx="16">
                  <c:v>Prøve 17</c:v>
                </c:pt>
                <c:pt idx="17">
                  <c:v>Prøve 18</c:v>
                </c:pt>
                <c:pt idx="18">
                  <c:v>Prøve 19</c:v>
                </c:pt>
                <c:pt idx="19">
                  <c:v>Prøve 20</c:v>
                </c:pt>
                <c:pt idx="20">
                  <c:v>Prøve 21</c:v>
                </c:pt>
                <c:pt idx="21">
                  <c:v>Prøve 22</c:v>
                </c:pt>
                <c:pt idx="22">
                  <c:v>Prøve 23</c:v>
                </c:pt>
                <c:pt idx="23">
                  <c:v>Prøve 24</c:v>
                </c:pt>
                <c:pt idx="24">
                  <c:v>Prøve 25</c:v>
                </c:pt>
                <c:pt idx="25">
                  <c:v>Prøve 26</c:v>
                </c:pt>
                <c:pt idx="26">
                  <c:v>Prøve 27</c:v>
                </c:pt>
                <c:pt idx="27">
                  <c:v>Prøve 28</c:v>
                </c:pt>
                <c:pt idx="28">
                  <c:v>Prøve 29</c:v>
                </c:pt>
                <c:pt idx="29">
                  <c:v>Prøve 30</c:v>
                </c:pt>
                <c:pt idx="30">
                  <c:v>Prøve 31</c:v>
                </c:pt>
                <c:pt idx="31">
                  <c:v>Prøve 32</c:v>
                </c:pt>
                <c:pt idx="32">
                  <c:v>Prøve 33</c:v>
                </c:pt>
                <c:pt idx="33">
                  <c:v>Prøve 34</c:v>
                </c:pt>
                <c:pt idx="34">
                  <c:v>Prøve 35</c:v>
                </c:pt>
                <c:pt idx="35">
                  <c:v>Prøve 36</c:v>
                </c:pt>
                <c:pt idx="36">
                  <c:v>Prøve 37</c:v>
                </c:pt>
                <c:pt idx="37">
                  <c:v>Prøve 38</c:v>
                </c:pt>
              </c:strCache>
            </c:strRef>
          </c:cat>
          <c:val>
            <c:numRef>
              <c:f>Data!$AK$8:$AK$45</c:f>
              <c:numCache>
                <c:formatCode>0.00</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5-9EF6-47C6-B3A8-F8F809ECFEBB}"/>
            </c:ext>
          </c:extLst>
        </c:ser>
        <c:ser>
          <c:idx val="6"/>
          <c:order val="6"/>
          <c:tx>
            <c:strRef>
              <c:f>Data!$AL$7</c:f>
              <c:strCache>
                <c:ptCount val="1"/>
              </c:strCache>
            </c:strRef>
          </c:tx>
          <c:spPr>
            <a:ln>
              <a:solidFill>
                <a:srgbClr val="FF0000"/>
              </a:solidFill>
              <a:prstDash val="solid"/>
            </a:ln>
          </c:spPr>
          <c:marker>
            <c:symbol val="none"/>
          </c:marker>
          <c:cat>
            <c:strRef>
              <c:f>Data!$AE$8:$AE$45</c:f>
              <c:strCache>
                <c:ptCount val="38"/>
                <c:pt idx="0">
                  <c:v>Prøve 1</c:v>
                </c:pt>
                <c:pt idx="1">
                  <c:v>Prøve 2</c:v>
                </c:pt>
                <c:pt idx="2">
                  <c:v>Prøve 3</c:v>
                </c:pt>
                <c:pt idx="3">
                  <c:v>Prøve 4</c:v>
                </c:pt>
                <c:pt idx="4">
                  <c:v>Prøve 5</c:v>
                </c:pt>
                <c:pt idx="5">
                  <c:v>Prøve 6</c:v>
                </c:pt>
                <c:pt idx="6">
                  <c:v>Prøve 7</c:v>
                </c:pt>
                <c:pt idx="7">
                  <c:v>Prøve 8</c:v>
                </c:pt>
                <c:pt idx="8">
                  <c:v>Prøve 9</c:v>
                </c:pt>
                <c:pt idx="9">
                  <c:v>Prøve 10</c:v>
                </c:pt>
                <c:pt idx="10">
                  <c:v>Prøve 11</c:v>
                </c:pt>
                <c:pt idx="11">
                  <c:v>Prøve 12</c:v>
                </c:pt>
                <c:pt idx="12">
                  <c:v>Prøve 13</c:v>
                </c:pt>
                <c:pt idx="13">
                  <c:v>Prøve 14</c:v>
                </c:pt>
                <c:pt idx="14">
                  <c:v>Prøve 15</c:v>
                </c:pt>
                <c:pt idx="15">
                  <c:v>Prøve 16</c:v>
                </c:pt>
                <c:pt idx="16">
                  <c:v>Prøve 17</c:v>
                </c:pt>
                <c:pt idx="17">
                  <c:v>Prøve 18</c:v>
                </c:pt>
                <c:pt idx="18">
                  <c:v>Prøve 19</c:v>
                </c:pt>
                <c:pt idx="19">
                  <c:v>Prøve 20</c:v>
                </c:pt>
                <c:pt idx="20">
                  <c:v>Prøve 21</c:v>
                </c:pt>
                <c:pt idx="21">
                  <c:v>Prøve 22</c:v>
                </c:pt>
                <c:pt idx="22">
                  <c:v>Prøve 23</c:v>
                </c:pt>
                <c:pt idx="23">
                  <c:v>Prøve 24</c:v>
                </c:pt>
                <c:pt idx="24">
                  <c:v>Prøve 25</c:v>
                </c:pt>
                <c:pt idx="25">
                  <c:v>Prøve 26</c:v>
                </c:pt>
                <c:pt idx="26">
                  <c:v>Prøve 27</c:v>
                </c:pt>
                <c:pt idx="27">
                  <c:v>Prøve 28</c:v>
                </c:pt>
                <c:pt idx="28">
                  <c:v>Prøve 29</c:v>
                </c:pt>
                <c:pt idx="29">
                  <c:v>Prøve 30</c:v>
                </c:pt>
                <c:pt idx="30">
                  <c:v>Prøve 31</c:v>
                </c:pt>
                <c:pt idx="31">
                  <c:v>Prøve 32</c:v>
                </c:pt>
                <c:pt idx="32">
                  <c:v>Prøve 33</c:v>
                </c:pt>
                <c:pt idx="33">
                  <c:v>Prøve 34</c:v>
                </c:pt>
                <c:pt idx="34">
                  <c:v>Prøve 35</c:v>
                </c:pt>
                <c:pt idx="35">
                  <c:v>Prøve 36</c:v>
                </c:pt>
                <c:pt idx="36">
                  <c:v>Prøve 37</c:v>
                </c:pt>
                <c:pt idx="37">
                  <c:v>Prøve 38</c:v>
                </c:pt>
              </c:strCache>
            </c:strRef>
          </c:cat>
          <c:val>
            <c:numRef>
              <c:f>Data!$AL$8:$AL$45</c:f>
              <c:numCache>
                <c:formatCode>0.00</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6-9EF6-47C6-B3A8-F8F809ECFEBB}"/>
            </c:ext>
          </c:extLst>
        </c:ser>
        <c:dLbls>
          <c:showLegendKey val="0"/>
          <c:showVal val="0"/>
          <c:showCatName val="0"/>
          <c:showSerName val="0"/>
          <c:showPercent val="0"/>
          <c:showBubbleSize val="0"/>
        </c:dLbls>
        <c:marker val="1"/>
        <c:smooth val="0"/>
        <c:axId val="102696448"/>
        <c:axId val="102697984"/>
      </c:lineChart>
      <c:catAx>
        <c:axId val="102696448"/>
        <c:scaling>
          <c:orientation val="minMax"/>
        </c:scaling>
        <c:delete val="0"/>
        <c:axPos val="b"/>
        <c:majorGridlines>
          <c:spPr>
            <a:ln>
              <a:solidFill>
                <a:schemeClr val="bg1">
                  <a:lumMod val="85000"/>
                </a:schemeClr>
              </a:solidFill>
              <a:prstDash val="solid"/>
            </a:ln>
          </c:spPr>
        </c:majorGridlines>
        <c:numFmt formatCode="General" sourceLinked="0"/>
        <c:majorTickMark val="out"/>
        <c:minorTickMark val="none"/>
        <c:tickLblPos val="low"/>
        <c:txPr>
          <a:bodyPr rot="5400000" vert="horz"/>
          <a:lstStyle/>
          <a:p>
            <a:pPr>
              <a:defRPr sz="900"/>
            </a:pPr>
            <a:endParaRPr lang="nb-NO"/>
          </a:p>
        </c:txPr>
        <c:crossAx val="102697984"/>
        <c:crosses val="autoZero"/>
        <c:auto val="1"/>
        <c:lblAlgn val="ctr"/>
        <c:lblOffset val="100"/>
        <c:noMultiLvlLbl val="0"/>
      </c:catAx>
      <c:valAx>
        <c:axId val="102697984"/>
        <c:scaling>
          <c:orientation val="minMax"/>
        </c:scaling>
        <c:delete val="0"/>
        <c:axPos val="l"/>
        <c:majorGridlines/>
        <c:numFmt formatCode="General" sourceLinked="1"/>
        <c:majorTickMark val="out"/>
        <c:minorTickMark val="none"/>
        <c:tickLblPos val="nextTo"/>
        <c:crossAx val="102696448"/>
        <c:crosses val="autoZero"/>
        <c:crossBetween val="between"/>
      </c:valAx>
    </c:plotArea>
    <c:legend>
      <c:legendPos val="r"/>
      <c:legendEntry>
        <c:idx val="6"/>
        <c:delete val="1"/>
      </c:legendEntry>
      <c:layout>
        <c:manualLayout>
          <c:xMode val="edge"/>
          <c:yMode val="edge"/>
          <c:x val="0.79033870452517163"/>
          <c:y val="5.3035756894024622E-2"/>
          <c:w val="0.1996236543204998"/>
          <c:h val="0.91990251218597674"/>
        </c:manualLayout>
      </c:layout>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10242</xdr:colOff>
      <xdr:row>0</xdr:row>
      <xdr:rowOff>0</xdr:rowOff>
    </xdr:from>
    <xdr:to>
      <xdr:col>39</xdr:col>
      <xdr:colOff>315042</xdr:colOff>
      <xdr:row>32</xdr:row>
      <xdr:rowOff>28575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16</xdr:col>
      <xdr:colOff>9421</xdr:colOff>
      <xdr:row>32</xdr:row>
      <xdr:rowOff>38816</xdr:rowOff>
    </xdr:from>
    <xdr:to>
      <xdr:col>39</xdr:col>
      <xdr:colOff>315041</xdr:colOff>
      <xdr:row>50</xdr:row>
      <xdr:rowOff>57866</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50</xdr:row>
      <xdr:rowOff>133145</xdr:rowOff>
    </xdr:from>
    <xdr:to>
      <xdr:col>39</xdr:col>
      <xdr:colOff>317500</xdr:colOff>
      <xdr:row>103</xdr:row>
      <xdr:rowOff>81936</xdr:rowOff>
    </xdr:to>
    <xdr:sp macro="" textlink="">
      <xdr:nvSpPr>
        <xdr:cNvPr id="7" name="Text Box 11">
          <a:extLst>
            <a:ext uri="{FF2B5EF4-FFF2-40B4-BE49-F238E27FC236}">
              <a16:creationId xmlns:a16="http://schemas.microsoft.com/office/drawing/2014/main" id="{22540EA1-CAE0-486B-999C-A72D4E083F52}"/>
            </a:ext>
          </a:extLst>
        </xdr:cNvPr>
        <xdr:cNvSpPr txBox="1">
          <a:spLocks noChangeArrowheads="1"/>
        </xdr:cNvSpPr>
      </xdr:nvSpPr>
      <xdr:spPr bwMode="auto">
        <a:xfrm>
          <a:off x="6626532" y="8879758"/>
          <a:ext cx="7548307" cy="8633952"/>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nb-NO" sz="1000" b="1" i="0" strike="noStrike">
              <a:solidFill>
                <a:srgbClr val="000000"/>
              </a:solidFill>
              <a:latin typeface="Arial"/>
              <a:cs typeface="Arial"/>
            </a:rPr>
            <a:t>Fremgangsmåte:</a:t>
          </a: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I de gule cellene skal du registrere data.</a:t>
          </a:r>
        </a:p>
        <a:p>
          <a:pPr algn="l" rtl="0">
            <a:defRPr sz="1000"/>
          </a:pPr>
          <a:r>
            <a:rPr lang="nb-NO" sz="1000" b="0" i="0" strike="noStrike">
              <a:solidFill>
                <a:srgbClr val="000000"/>
              </a:solidFill>
              <a:latin typeface="Arial"/>
              <a:cs typeface="Arial"/>
            </a:rPr>
            <a:t>Du må først velge om du antar konstant analytisk standard avvik (Sa) for prøvenes konsentrasjoner, eller en konstant analytisk vaiasjonskoffisient (CVa). H</a:t>
          </a:r>
          <a:r>
            <a:rPr lang="nb-NO" sz="1000" b="0" i="0" strike="noStrike" baseline="0">
              <a:solidFill>
                <a:srgbClr val="000000"/>
              </a:solidFill>
              <a:latin typeface="Arial"/>
              <a:cs typeface="Arial"/>
            </a:rPr>
            <a:t>vis det er stor konsentrasjonsspredning på prøvene er det mer sannsynlig at CVa er mer konstant enn Sa).</a:t>
          </a: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Registrer komponentens Sa</a:t>
          </a:r>
          <a:r>
            <a:rPr lang="nb-NO" sz="1000" b="0" i="0" strike="noStrike">
              <a:solidFill>
                <a:srgbClr val="000000"/>
              </a:solidFill>
              <a:latin typeface="Arial" pitchFamily="34" charset="0"/>
              <a:cs typeface="Arial" pitchFamily="34" charset="0"/>
            </a:rPr>
            <a:t> (</a:t>
          </a:r>
          <a:r>
            <a:rPr lang="nb-NO" sz="1000" b="0" i="0">
              <a:latin typeface="Arial" pitchFamily="34" charset="0"/>
              <a:ea typeface="+mn-ea"/>
              <a:cs typeface="Arial" pitchFamily="34" charset="0"/>
            </a:rPr>
            <a:t>i komponentens enheter)</a:t>
          </a:r>
          <a:r>
            <a:rPr lang="nb-NO" sz="1000" b="0" i="0" strike="noStrike">
              <a:solidFill>
                <a:srgbClr val="000000"/>
              </a:solidFill>
              <a:latin typeface="Arial" pitchFamily="34" charset="0"/>
              <a:cs typeface="Arial" pitchFamily="34" charset="0"/>
            </a:rPr>
            <a:t> eller CVa</a:t>
          </a:r>
          <a:r>
            <a:rPr lang="nb-NO" sz="1000" b="0" i="0" strike="noStrike">
              <a:solidFill>
                <a:srgbClr val="000000"/>
              </a:solidFill>
              <a:latin typeface="Arial"/>
              <a:cs typeface="Arial"/>
            </a:rPr>
            <a:t> for reproduserbarhet i celle M1.</a:t>
          </a:r>
        </a:p>
        <a:p>
          <a:pPr algn="l" rtl="0">
            <a:defRPr sz="1000"/>
          </a:pPr>
          <a:r>
            <a:rPr lang="nb-NO" sz="1000" b="0" i="0" strike="noStrike">
              <a:solidFill>
                <a:srgbClr val="000000"/>
              </a:solidFill>
              <a:latin typeface="Arial"/>
              <a:cs typeface="Arial"/>
            </a:rPr>
            <a:t>Registrer ett eller to mål for stabilitet (den høyeste konsentrasjonsendring prøven kan ha for at den fremdeles kan kalles stabil) i cellene M2 evt også M3 i samme enheter som er brukt for analytisk variasjon (Mål1 OG Mål 2). Disse målene utgjør</a:t>
          </a:r>
          <a:r>
            <a:rPr lang="nb-NO" sz="1000" b="0" i="0" strike="noStrike" baseline="0">
              <a:solidFill>
                <a:srgbClr val="000000"/>
              </a:solidFill>
              <a:latin typeface="Arial"/>
              <a:cs typeface="Arial"/>
            </a:rPr>
            <a:t> buksene i plottet, jo større målet er jo mindre er buksa.</a:t>
          </a: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pitchFamily="34" charset="0"/>
              <a:cs typeface="Arial" pitchFamily="34" charset="0"/>
            </a:rPr>
            <a:t>Registrer i </a:t>
          </a:r>
          <a:r>
            <a:rPr lang="nb-NO" sz="1000" b="0" i="0">
              <a:latin typeface="Arial" pitchFamily="34" charset="0"/>
              <a:ea typeface="+mn-ea"/>
              <a:cs typeface="Arial" pitchFamily="34" charset="0"/>
            </a:rPr>
            <a:t>cellene B5 til P5 f</a:t>
          </a:r>
          <a:r>
            <a:rPr lang="nb-NO" sz="1000" b="0" i="0" strike="noStrike">
              <a:solidFill>
                <a:srgbClr val="000000"/>
              </a:solidFill>
              <a:latin typeface="Arial" pitchFamily="34" charset="0"/>
              <a:cs typeface="Arial" pitchFamily="34" charset="0"/>
            </a:rPr>
            <a:t>or hvilke ulike betingelser (f.eks. tidsintervaller) man vil teste stabiliteten (</a:t>
          </a:r>
          <a:r>
            <a:rPr lang="nb-NO" sz="1000" b="0" i="0">
              <a:latin typeface="Arial" pitchFamily="34" charset="0"/>
              <a:ea typeface="+mn-ea"/>
              <a:cs typeface="Arial" pitchFamily="34" charset="0"/>
            </a:rPr>
            <a:t>Bet1, Bet2, Bet3, Bet4 og Bet5)</a:t>
          </a:r>
          <a:r>
            <a:rPr lang="nb-NO" sz="1000" b="0" i="0" strike="noStrike">
              <a:solidFill>
                <a:srgbClr val="000000"/>
              </a:solidFill>
              <a:latin typeface="Arial" pitchFamily="34" charset="0"/>
              <a:cs typeface="Arial" pitchFamily="34" charset="0"/>
            </a:rPr>
            <a:t>.</a:t>
          </a:r>
        </a:p>
        <a:p>
          <a:pPr algn="l" rtl="0">
            <a:defRPr sz="1000"/>
          </a:pP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Analyser en fersk prøve (Prøve 1) og registrer resultatet i celle B8. Sett denne ved de betingelser som angitt for Bet1.</a:t>
          </a:r>
        </a:p>
        <a:p>
          <a:pPr algn="l" rtl="0">
            <a:defRPr sz="1000"/>
          </a:pPr>
          <a:r>
            <a:rPr lang="nb-NO" sz="1000" b="0" i="0" strike="noStrike">
              <a:solidFill>
                <a:srgbClr val="000000"/>
              </a:solidFill>
              <a:latin typeface="Arial"/>
              <a:cs typeface="Arial"/>
            </a:rPr>
            <a:t>Hver dag (eller senest neste gang prøven skal måles) måles en ny prøve, Prøve 2 og resultatet registreres i celle B9 osv.</a:t>
          </a:r>
        </a:p>
        <a:p>
          <a:pPr algn="l" rtl="0">
            <a:defRPr sz="1000"/>
          </a:pPr>
          <a:r>
            <a:rPr lang="nb-NO" sz="1000" b="0" i="0" strike="noStrike">
              <a:solidFill>
                <a:srgbClr val="000000"/>
              </a:solidFill>
              <a:latin typeface="Arial"/>
              <a:cs typeface="Arial"/>
            </a:rPr>
            <a:t>Etter at prøve 1 har stått ved betingelsene angitt i Bet1, analyseres denne på nytt og resultatet registreres i samme rad som forrige resultat for denne prøven, men i kolonne for Bet1 (C). Tilsvarende</a:t>
          </a:r>
          <a:r>
            <a:rPr lang="nb-NO" sz="1000" b="0" i="0" strike="noStrike" baseline="0">
              <a:solidFill>
                <a:srgbClr val="000000"/>
              </a:solidFill>
              <a:latin typeface="Arial"/>
              <a:cs typeface="Arial"/>
            </a:rPr>
            <a:t> gjøres for Prøve 2, 3 osv. etter at de har stått ved betingelsene Bet1.</a:t>
          </a:r>
        </a:p>
        <a:p>
          <a:pPr algn="l" rtl="0">
            <a:defRPr sz="1000"/>
          </a:pP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For hver gang det andre resultatet for en prøve registreres, vil det beregnes en verdi i kolonne D som representerer summen av avvikene for alle prøvene som har stått ved betingelse Bet1 til nå. For hver ny prøve plottes denne verdien slik at Bet1 etter hvert vises som en linje i plottet.</a:t>
          </a:r>
        </a:p>
        <a:p>
          <a:pPr algn="l" rtl="0">
            <a:defRPr sz="1000"/>
          </a:pP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Plottet starter inne i ei "bukse" som er definert av et mål vi har oppgitt. Hvis vi har oppgitt to mål, vil to bukser vises - jo større mål, dess mindre bukse. Vi må fortsette å analysere prøver helt til linjen krysser buksa, enten på yttersiden (de røde rette linjene) eller på innersiden (de grønne krumme linjene).</a:t>
          </a:r>
        </a:p>
        <a:p>
          <a:pPr algn="l" rtl="0">
            <a:defRPr sz="1000"/>
          </a:pP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Man kan teste oppbevaring ved flere betingelser (Bet2, Bet3, Bet4 og Bet5) samtidig som angitt for Bet1 - prøven</a:t>
          </a:r>
          <a:r>
            <a:rPr lang="nb-NO" sz="1000" b="0" i="0" strike="noStrike" baseline="0">
              <a:solidFill>
                <a:srgbClr val="000000"/>
              </a:solidFill>
              <a:latin typeface="Arial"/>
              <a:cs typeface="Arial"/>
            </a:rPr>
            <a:t> tas</a:t>
          </a:r>
          <a:r>
            <a:rPr lang="nb-NO" sz="1000" b="0" i="0" strike="noStrike">
              <a:solidFill>
                <a:srgbClr val="000000"/>
              </a:solidFill>
              <a:latin typeface="Arial"/>
              <a:cs typeface="Arial"/>
            </a:rPr>
            <a:t> frem etterat</a:t>
          </a:r>
          <a:r>
            <a:rPr lang="nb-NO" sz="1000" b="0" i="0" strike="noStrike" baseline="0">
              <a:solidFill>
                <a:srgbClr val="000000"/>
              </a:solidFill>
              <a:latin typeface="Arial"/>
              <a:cs typeface="Arial"/>
            </a:rPr>
            <a:t> Bet2, Bet3, Bet4 og Bet5 er oppfylt</a:t>
          </a:r>
          <a:r>
            <a:rPr lang="nb-NO" sz="1000" b="0" i="0" strike="noStrike">
              <a:solidFill>
                <a:srgbClr val="000000"/>
              </a:solidFill>
              <a:latin typeface="Arial"/>
              <a:cs typeface="Arial"/>
            </a:rPr>
            <a:t> og analyseres. Resultatene registreres hhv i celle F8, I8, L8 og O8 osv. Hver betingelse gir en egen linje som må krysse buksa for at forsøket for denne betingelsen kan avsluttes.</a:t>
          </a:r>
        </a:p>
        <a:p>
          <a:pPr algn="l" rtl="0">
            <a:defRPr sz="1000"/>
          </a:pP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Konklusjonen på forsøket er STABIL hvis en linje passerer på innersiden av buksa (grønn linje) og USTABIL</a:t>
          </a:r>
          <a:r>
            <a:rPr lang="nb-NO" sz="1000" b="0" i="0" strike="noStrike" baseline="0">
              <a:solidFill>
                <a:srgbClr val="000000"/>
              </a:solidFill>
              <a:latin typeface="Arial"/>
              <a:cs typeface="Arial"/>
            </a:rPr>
            <a:t> hvis linjen passerer på yttersiden (rød linje).</a:t>
          </a:r>
        </a:p>
        <a:p>
          <a:pPr algn="l" rtl="0">
            <a:defRPr sz="1000"/>
          </a:pPr>
          <a:endParaRPr lang="nb-NO" sz="1000" b="0" i="0" strike="noStrike" baseline="0">
            <a:solidFill>
              <a:srgbClr val="000000"/>
            </a:solidFill>
            <a:latin typeface="Arial"/>
            <a:cs typeface="Arial"/>
          </a:endParaRPr>
        </a:p>
        <a:p>
          <a:pPr algn="l" rtl="0">
            <a:defRPr sz="1000"/>
          </a:pPr>
          <a:r>
            <a:rPr lang="nb-NO" sz="1000" b="0" i="0" strike="noStrike" baseline="0">
              <a:solidFill>
                <a:srgbClr val="000000"/>
              </a:solidFill>
              <a:latin typeface="Arial"/>
              <a:cs typeface="Arial"/>
            </a:rPr>
            <a:t>Denne testen er utformet slik at type 1 feil (sanns. for å få konklusjon ustabil når analysen faktisk er stabil) og type 2 feil (sanns. for å få konklusjon stabil når analysen faktisk er ustabil) begge er satt til 0.05.</a:t>
          </a:r>
        </a:p>
        <a:p>
          <a:pPr algn="l" rtl="0">
            <a:defRPr sz="1000"/>
          </a:pPr>
          <a:endParaRPr lang="nb-NO" sz="1000" b="0" i="0" strike="noStrike" baseline="0">
            <a:solidFill>
              <a:srgbClr val="000000"/>
            </a:solidFill>
            <a:latin typeface="Arial"/>
            <a:cs typeface="Arial"/>
          </a:endParaRPr>
        </a:p>
        <a:p>
          <a:pPr algn="l" rtl="0">
            <a:defRPr sz="1000"/>
          </a:pPr>
          <a:r>
            <a:rPr lang="nb-NO" sz="1000" b="0" i="0" strike="noStrike" baseline="0">
              <a:solidFill>
                <a:srgbClr val="000000"/>
              </a:solidFill>
              <a:latin typeface="Arial"/>
              <a:cs typeface="Arial"/>
            </a:rPr>
            <a:t>Ved buksemetoden, som er beskrevet over, er det bare gjennomsnittlig endring som avgjør STABIL eller USTABIL analyse. Hvis man også vil ha en vurdering av enkeltprøvene, kan man velge et mål for totalfeil og kreve at 95 % av alle prøvene skal ha en endring som er mindre enn denne. I celle M4 kan man oppgi et slikt mål, og % utenfor dette målet for hver oppbevaringsbetingelse, er oppgitt i rad 6 (rød bakgrunn i cellen hvis &gt;5 % av prøvene har et større avvik enn TEa). Avvikene for hver betingelse er vist i plottet over.</a:t>
          </a:r>
        </a:p>
        <a:p>
          <a:pPr algn="l" rtl="0">
            <a:defRPr sz="1000"/>
          </a:pPr>
          <a:endParaRPr lang="nb-NO" sz="1000" b="0" i="0" strike="noStrike" baseline="0">
            <a:solidFill>
              <a:srgbClr val="000000"/>
            </a:solidFill>
            <a:latin typeface="Arial"/>
            <a:cs typeface="Arial"/>
          </a:endParaRPr>
        </a:p>
        <a:p>
          <a:pPr algn="l" rtl="0">
            <a:defRPr sz="1000"/>
          </a:pPr>
          <a:r>
            <a:rPr lang="nb-NO" sz="1000" b="0" i="0" strike="noStrike" baseline="0">
              <a:solidFill>
                <a:srgbClr val="000000"/>
              </a:solidFill>
              <a:latin typeface="Arial"/>
              <a:cs typeface="Arial"/>
            </a:rPr>
            <a:t>Det kan ikke være tomme celler for noen av betingelsene. Hvis man ikke har en verdi for en betingelse, må man fortsette rett etter forrige prøve med registrering av neste prøve, men da må man fra nå av for denne betingelsen også skrive inn "Ref"-verdien for hver prøve.</a:t>
          </a:r>
        </a:p>
        <a:p>
          <a:pPr algn="l" rtl="0">
            <a:defRPr sz="1000"/>
          </a:pPr>
          <a:endParaRPr lang="nb-NO" sz="1000" b="0" i="0" strike="noStrike">
            <a:solidFill>
              <a:srgbClr val="000000"/>
            </a:solidFill>
            <a:latin typeface="Arial"/>
            <a:cs typeface="Arial"/>
          </a:endParaRPr>
        </a:p>
        <a:p>
          <a:pPr algn="l" rtl="0">
            <a:defRPr sz="1000"/>
          </a:pPr>
          <a:endParaRPr lang="nb-NO" sz="1000" b="0" i="0" strike="noStrike">
            <a:solidFill>
              <a:srgbClr val="000000"/>
            </a:solidFill>
            <a:latin typeface="Arial"/>
            <a:cs typeface="Arial"/>
          </a:endParaRPr>
        </a:p>
        <a:p>
          <a:pPr algn="l" rtl="0">
            <a:defRPr sz="1000"/>
          </a:pPr>
          <a:endParaRPr lang="nb-NO" sz="1000" b="0" i="0" strike="noStrike">
            <a:solidFill>
              <a:srgbClr val="000000"/>
            </a:solidFill>
            <a:latin typeface="Arial"/>
            <a:cs typeface="Arial"/>
          </a:endParaRPr>
        </a:p>
        <a:p>
          <a:pPr algn="l" rtl="0">
            <a:defRPr sz="1000"/>
          </a:pPr>
          <a:r>
            <a:rPr lang="nb-NO" sz="1000" b="1" i="0" strike="noStrike">
              <a:solidFill>
                <a:srgbClr val="000000"/>
              </a:solidFill>
              <a:latin typeface="Arial"/>
              <a:cs typeface="Arial"/>
            </a:rPr>
            <a:t>Litteratur</a:t>
          </a: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Sample stability: a suggested definition and method of determination. Thiers RE, Wu GT, Reed AH, Oliver LK. Clinical Chemistry 22: 176-183, 1976.</a:t>
          </a:r>
        </a:p>
        <a:p>
          <a:pPr algn="l" rtl="0">
            <a:defRPr sz="1000"/>
          </a:pPr>
          <a:r>
            <a:rPr lang="nb-NO" sz="1000" b="0" i="0" strike="noStrike">
              <a:solidFill>
                <a:srgbClr val="000000"/>
              </a:solidFill>
              <a:latin typeface="Arial"/>
              <a:cs typeface="Arial"/>
            </a:rPr>
            <a:t>Schneiderman, M.A. Armitage, P. A family of closed sequential procedures. Biometrica 49, 41 (1962).</a:t>
          </a:r>
        </a:p>
        <a:p>
          <a:pPr algn="l" rtl="0">
            <a:defRPr sz="1000"/>
          </a:pPr>
          <a:r>
            <a:rPr lang="nb-NO" sz="1000" b="0" i="0" strike="noStrike">
              <a:solidFill>
                <a:srgbClr val="000000"/>
              </a:solidFill>
              <a:latin typeface="Arial"/>
              <a:cs typeface="Arial"/>
            </a:rPr>
            <a:t>Abstract: http://www.clinchem.org/cgi/content/abstract/22/2/176</a:t>
          </a:r>
        </a:p>
        <a:p>
          <a:pPr algn="l" rtl="0">
            <a:defRPr sz="1000"/>
          </a:pP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Pål Rustad</a:t>
          </a:r>
        </a:p>
        <a:p>
          <a:pPr algn="l" rtl="0">
            <a:defRPr sz="1000"/>
          </a:pPr>
          <a:r>
            <a:rPr lang="nb-NO" sz="1000" b="0" i="0" strike="noStrike">
              <a:solidFill>
                <a:srgbClr val="000000"/>
              </a:solidFill>
              <a:latin typeface="Arial"/>
              <a:cs typeface="Arial"/>
            </a:rPr>
            <a:t>3.1.2015</a:t>
          </a:r>
        </a:p>
        <a:p>
          <a:pPr algn="l" rtl="0">
            <a:defRPr sz="1000"/>
          </a:pPr>
          <a:endParaRPr lang="nb-NO" sz="1000" b="0" i="0" strike="noStrike">
            <a:solidFill>
              <a:srgbClr val="000000"/>
            </a:solidFill>
            <a:latin typeface="Arial"/>
            <a:cs typeface="Arial"/>
          </a:endParaRPr>
        </a:p>
        <a:p>
          <a:pPr algn="l" rtl="0">
            <a:defRPr sz="1000"/>
          </a:pPr>
          <a:r>
            <a:rPr lang="nb-NO" sz="1000" b="0" i="0" strike="noStrike">
              <a:solidFill>
                <a:srgbClr val="000000"/>
              </a:solidFill>
              <a:latin typeface="Arial"/>
              <a:cs typeface="Arial"/>
            </a:rPr>
            <a:t>Revidert mai 2026</a:t>
          </a:r>
        </a:p>
        <a:p>
          <a:pPr algn="l" rtl="0">
            <a:defRPr sz="1000"/>
          </a:pPr>
          <a:r>
            <a:rPr lang="nb-NO" sz="1000" b="0" i="0" strike="noStrike">
              <a:solidFill>
                <a:srgbClr val="000000"/>
              </a:solidFill>
              <a:latin typeface="Arial"/>
              <a:cs typeface="Arial"/>
            </a:rPr>
            <a:t>Noklus</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8CDCB-7E42-442E-B3B2-7826F03776D8}">
  <dimension ref="C3:I14"/>
  <sheetViews>
    <sheetView workbookViewId="0">
      <selection activeCell="M16" sqref="M16"/>
    </sheetView>
  </sheetViews>
  <sheetFormatPr defaultColWidth="11.42578125" defaultRowHeight="12.75"/>
  <cols>
    <col min="1" max="2" width="11.42578125" style="18"/>
    <col min="3" max="3" width="33.7109375" style="18" customWidth="1"/>
    <col min="4" max="16384" width="11.42578125" style="18"/>
  </cols>
  <sheetData>
    <row r="3" spans="3:9" ht="45">
      <c r="C3" s="127" t="s">
        <v>0</v>
      </c>
      <c r="D3" s="127"/>
      <c r="E3" s="127"/>
      <c r="F3" s="127"/>
      <c r="G3" s="127"/>
      <c r="H3" s="127"/>
      <c r="I3" s="127"/>
    </row>
    <row r="5" spans="3:9" ht="30.75">
      <c r="C5" s="19" t="s">
        <v>1</v>
      </c>
      <c r="D5" s="20" t="s">
        <v>2</v>
      </c>
      <c r="G5" s="21"/>
    </row>
    <row r="7" spans="3:9" ht="13.5" thickBot="1"/>
    <row r="8" spans="3:9" ht="34.5" customHeight="1">
      <c r="C8" s="22" t="s">
        <v>3</v>
      </c>
      <c r="D8" s="23"/>
      <c r="E8" s="24"/>
      <c r="F8" s="24"/>
      <c r="G8" s="24"/>
      <c r="H8" s="24"/>
      <c r="I8" s="25"/>
    </row>
    <row r="9" spans="3:9" ht="34.5" customHeight="1">
      <c r="C9" s="26" t="s">
        <v>4</v>
      </c>
      <c r="D9" s="128"/>
      <c r="E9" s="129"/>
      <c r="F9" s="129"/>
      <c r="G9" s="129"/>
      <c r="H9" s="129"/>
      <c r="I9" s="130"/>
    </row>
    <row r="10" spans="3:9" ht="34.5" customHeight="1">
      <c r="C10" s="26" t="s">
        <v>5</v>
      </c>
      <c r="D10" s="131"/>
      <c r="E10" s="131"/>
      <c r="F10" s="131"/>
      <c r="G10" s="131"/>
      <c r="H10" s="131"/>
      <c r="I10" s="132"/>
    </row>
    <row r="11" spans="3:9" ht="15" customHeight="1">
      <c r="C11" s="27" t="s">
        <v>6</v>
      </c>
      <c r="D11" s="133"/>
      <c r="E11" s="133"/>
      <c r="F11" s="133"/>
      <c r="G11" s="133"/>
      <c r="H11" s="133"/>
      <c r="I11" s="134"/>
    </row>
    <row r="12" spans="3:9" ht="34.5" customHeight="1">
      <c r="C12" s="28" t="s">
        <v>7</v>
      </c>
      <c r="D12" s="128"/>
      <c r="E12" s="129"/>
      <c r="F12" s="129"/>
      <c r="G12" s="129"/>
      <c r="H12" s="129"/>
      <c r="I12" s="130"/>
    </row>
    <row r="13" spans="3:9" ht="34.5" customHeight="1">
      <c r="C13" s="29" t="s">
        <v>8</v>
      </c>
      <c r="D13" s="128"/>
      <c r="E13" s="129"/>
      <c r="F13" s="129"/>
      <c r="G13" s="129"/>
      <c r="H13" s="129"/>
      <c r="I13" s="130"/>
    </row>
    <row r="14" spans="3:9" ht="34.5" customHeight="1" thickBot="1">
      <c r="C14" s="30" t="s">
        <v>9</v>
      </c>
      <c r="D14" s="124"/>
      <c r="E14" s="125"/>
      <c r="F14" s="125"/>
      <c r="G14" s="125"/>
      <c r="H14" s="125"/>
      <c r="I14" s="126"/>
    </row>
  </sheetData>
  <mergeCells count="6">
    <mergeCell ref="D14:I14"/>
    <mergeCell ref="C3:I3"/>
    <mergeCell ref="D9:I9"/>
    <mergeCell ref="D10:I11"/>
    <mergeCell ref="D12:I12"/>
    <mergeCell ref="D13:I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A53F5-5BB4-465F-AFFA-8ADDE0BE148C}">
  <dimension ref="B1:I65"/>
  <sheetViews>
    <sheetView workbookViewId="0">
      <selection activeCell="K4" sqref="K4"/>
    </sheetView>
  </sheetViews>
  <sheetFormatPr defaultColWidth="11.42578125" defaultRowHeight="12.75"/>
  <cols>
    <col min="1" max="1" width="6.7109375" style="32" customWidth="1"/>
    <col min="2" max="2" width="69.140625" style="32" customWidth="1"/>
    <col min="3" max="3" width="51.7109375" style="32" customWidth="1"/>
    <col min="4" max="9" width="15.7109375" style="32" customWidth="1"/>
    <col min="10" max="16384" width="11.42578125" style="32"/>
  </cols>
  <sheetData>
    <row r="1" spans="2:9" ht="30" customHeight="1">
      <c r="B1" s="31" t="s">
        <v>10</v>
      </c>
      <c r="C1" s="31"/>
      <c r="D1" s="31"/>
      <c r="E1" s="31"/>
      <c r="F1" s="31"/>
      <c r="G1" s="31"/>
      <c r="H1" s="31"/>
    </row>
    <row r="2" spans="2:9" ht="20.25">
      <c r="B2" s="31"/>
      <c r="C2" s="31"/>
      <c r="D2" s="31"/>
      <c r="E2" s="31"/>
      <c r="F2" s="31"/>
      <c r="G2" s="31"/>
      <c r="H2" s="31"/>
    </row>
    <row r="3" spans="2:9" ht="20.25">
      <c r="B3" s="31" t="s">
        <v>11</v>
      </c>
      <c r="C3" s="33"/>
      <c r="D3" s="31"/>
      <c r="E3" s="31"/>
      <c r="F3" s="31"/>
      <c r="G3" s="31"/>
      <c r="H3" s="31"/>
    </row>
    <row r="4" spans="2:9" ht="27" customHeight="1">
      <c r="B4" s="34"/>
      <c r="C4" s="33"/>
      <c r="D4" s="35" t="s">
        <v>12</v>
      </c>
      <c r="E4" s="36"/>
      <c r="F4" s="36"/>
      <c r="G4" s="36"/>
      <c r="H4" s="36"/>
      <c r="I4" s="37"/>
    </row>
    <row r="5" spans="2:9" ht="15" customHeight="1">
      <c r="B5" s="38"/>
      <c r="C5" s="33"/>
      <c r="D5" s="39" t="s">
        <v>13</v>
      </c>
      <c r="E5" s="40"/>
      <c r="F5" s="40"/>
      <c r="G5" s="40"/>
      <c r="H5" s="40"/>
      <c r="I5" s="41"/>
    </row>
    <row r="6" spans="2:9" ht="15">
      <c r="B6" s="42" t="s">
        <v>14</v>
      </c>
      <c r="C6" s="42"/>
      <c r="D6" s="39"/>
      <c r="E6" s="40"/>
      <c r="F6" s="40"/>
      <c r="G6" s="40"/>
      <c r="H6" s="40"/>
      <c r="I6" s="41"/>
    </row>
    <row r="7" spans="2:9" ht="18" customHeight="1">
      <c r="B7" s="43"/>
      <c r="C7" s="42"/>
      <c r="D7" s="39" t="s">
        <v>15</v>
      </c>
      <c r="E7" s="40"/>
      <c r="F7" s="40"/>
      <c r="G7" s="40"/>
      <c r="H7" s="40"/>
      <c r="I7" s="41"/>
    </row>
    <row r="8" spans="2:9" ht="15">
      <c r="B8" s="42"/>
      <c r="C8" s="42"/>
      <c r="D8" s="39" t="s">
        <v>16</v>
      </c>
      <c r="E8" s="40"/>
      <c r="F8" s="40"/>
      <c r="G8" s="40"/>
      <c r="H8" s="40"/>
      <c r="I8" s="41"/>
    </row>
    <row r="9" spans="2:9" ht="15">
      <c r="B9" s="42" t="s">
        <v>17</v>
      </c>
      <c r="C9" s="42"/>
      <c r="D9" s="39"/>
      <c r="E9" s="40"/>
      <c r="F9" s="40"/>
      <c r="G9" s="40"/>
      <c r="H9" s="40"/>
      <c r="I9" s="41"/>
    </row>
    <row r="10" spans="2:9" ht="18" customHeight="1">
      <c r="B10" s="43"/>
      <c r="C10" s="42"/>
      <c r="D10" s="39" t="s">
        <v>18</v>
      </c>
      <c r="E10" s="40"/>
      <c r="F10" s="40"/>
      <c r="G10" s="40"/>
      <c r="H10" s="40"/>
      <c r="I10" s="41"/>
    </row>
    <row r="11" spans="2:9" ht="15.75">
      <c r="B11" s="42"/>
      <c r="C11" s="42"/>
      <c r="D11" s="39" t="s">
        <v>19</v>
      </c>
      <c r="E11" s="40"/>
      <c r="F11" s="40"/>
      <c r="G11" s="40"/>
      <c r="H11" s="40"/>
      <c r="I11" s="41"/>
    </row>
    <row r="12" spans="2:9" ht="15">
      <c r="B12" s="42" t="s">
        <v>20</v>
      </c>
      <c r="C12" s="42"/>
      <c r="D12" s="44"/>
      <c r="E12" s="40"/>
      <c r="F12" s="40"/>
      <c r="G12" s="40"/>
      <c r="H12" s="40"/>
      <c r="I12" s="41"/>
    </row>
    <row r="13" spans="2:9" ht="18" customHeight="1">
      <c r="B13" s="43"/>
      <c r="C13" s="42"/>
      <c r="D13" s="39" t="s">
        <v>21</v>
      </c>
      <c r="E13" s="40"/>
      <c r="F13" s="40"/>
      <c r="G13" s="40"/>
      <c r="H13" s="40"/>
      <c r="I13" s="41"/>
    </row>
    <row r="14" spans="2:9" ht="15">
      <c r="B14" s="42"/>
      <c r="C14" s="42"/>
      <c r="D14" s="45"/>
      <c r="E14" s="46"/>
      <c r="F14" s="46"/>
      <c r="G14" s="46"/>
      <c r="H14" s="46"/>
      <c r="I14" s="47"/>
    </row>
    <row r="15" spans="2:9" ht="15.75">
      <c r="B15" s="48" t="s">
        <v>22</v>
      </c>
      <c r="C15" s="42"/>
      <c r="D15" s="42"/>
      <c r="E15" s="42"/>
      <c r="F15" s="42"/>
      <c r="G15" s="42"/>
      <c r="H15" s="42"/>
    </row>
    <row r="16" spans="2:9" ht="15">
      <c r="B16" s="42"/>
      <c r="C16" s="42"/>
      <c r="D16" s="42"/>
      <c r="E16" s="42"/>
      <c r="F16" s="42"/>
      <c r="G16" s="42"/>
      <c r="H16" s="42"/>
    </row>
    <row r="17" spans="2:9" ht="21" customHeight="1">
      <c r="B17" s="49" t="s">
        <v>23</v>
      </c>
      <c r="C17" s="50" t="s">
        <v>24</v>
      </c>
      <c r="D17" s="50" t="s">
        <v>25</v>
      </c>
      <c r="E17" s="50" t="s">
        <v>26</v>
      </c>
      <c r="F17" s="50" t="s">
        <v>27</v>
      </c>
      <c r="G17" s="50" t="s">
        <v>28</v>
      </c>
      <c r="H17" s="50" t="s">
        <v>29</v>
      </c>
      <c r="I17" s="50" t="s">
        <v>30</v>
      </c>
    </row>
    <row r="18" spans="2:9" ht="23.25" customHeight="1">
      <c r="B18" s="43"/>
      <c r="C18" s="51">
        <v>0</v>
      </c>
      <c r="D18" s="52"/>
      <c r="E18" s="52"/>
      <c r="F18" s="52"/>
      <c r="G18" s="52"/>
      <c r="H18" s="52"/>
      <c r="I18" s="52"/>
    </row>
    <row r="20" spans="2:9" ht="15">
      <c r="B20" s="42"/>
      <c r="C20" s="42"/>
      <c r="D20" s="42"/>
      <c r="E20" s="42"/>
      <c r="F20" s="42"/>
      <c r="G20" s="42"/>
      <c r="H20" s="42"/>
    </row>
    <row r="21" spans="2:9" ht="18" customHeight="1">
      <c r="B21" s="53" t="s">
        <v>31</v>
      </c>
      <c r="C21" s="42"/>
      <c r="D21" s="42"/>
      <c r="E21" s="42"/>
      <c r="F21" s="42"/>
      <c r="G21" s="42"/>
      <c r="H21" s="42"/>
    </row>
    <row r="22" spans="2:9" ht="15.75">
      <c r="B22" s="54"/>
      <c r="C22" s="42"/>
      <c r="D22" s="42"/>
      <c r="E22" s="42"/>
      <c r="F22" s="42"/>
      <c r="G22" s="42"/>
      <c r="H22" s="42"/>
    </row>
    <row r="23" spans="2:9" ht="18" customHeight="1">
      <c r="B23" s="55" t="s">
        <v>32</v>
      </c>
      <c r="C23" s="56"/>
      <c r="D23" s="42"/>
      <c r="E23" s="42"/>
      <c r="F23" s="42"/>
      <c r="G23" s="42"/>
      <c r="H23" s="42"/>
    </row>
    <row r="24" spans="2:9" ht="18" customHeight="1">
      <c r="B24" s="57" t="s">
        <v>33</v>
      </c>
      <c r="C24" s="58"/>
      <c r="D24" s="42"/>
      <c r="E24" s="42"/>
      <c r="F24" s="42"/>
      <c r="G24" s="42"/>
      <c r="H24" s="42"/>
    </row>
    <row r="25" spans="2:9" ht="18" customHeight="1">
      <c r="B25" s="59" t="s">
        <v>34</v>
      </c>
      <c r="C25" s="58"/>
      <c r="D25" s="42"/>
      <c r="E25" s="42"/>
      <c r="F25" s="42"/>
      <c r="G25" s="42"/>
      <c r="H25" s="42"/>
    </row>
    <row r="26" spans="2:9" ht="18" customHeight="1">
      <c r="B26" s="59" t="s">
        <v>35</v>
      </c>
      <c r="C26" s="58"/>
      <c r="D26" s="42"/>
      <c r="E26" s="42"/>
      <c r="F26" s="42"/>
      <c r="G26" s="42"/>
      <c r="H26" s="42"/>
    </row>
    <row r="27" spans="2:9" ht="15">
      <c r="B27" s="42"/>
      <c r="C27" s="42"/>
      <c r="D27" s="42"/>
      <c r="E27" s="42"/>
      <c r="F27" s="42"/>
      <c r="G27" s="42"/>
      <c r="H27" s="42"/>
    </row>
    <row r="28" spans="2:9" ht="18" customHeight="1">
      <c r="B28" s="55" t="s">
        <v>36</v>
      </c>
      <c r="C28" s="56"/>
      <c r="D28" s="42"/>
      <c r="E28" s="42"/>
      <c r="F28" s="42"/>
      <c r="G28" s="42"/>
      <c r="H28" s="42"/>
    </row>
    <row r="29" spans="2:9" ht="18" customHeight="1">
      <c r="B29" s="57" t="s">
        <v>37</v>
      </c>
      <c r="C29" s="60"/>
      <c r="D29" s="42"/>
      <c r="E29" s="42"/>
      <c r="F29" s="42"/>
      <c r="G29" s="42"/>
      <c r="H29" s="42"/>
    </row>
    <row r="30" spans="2:9" ht="18" customHeight="1">
      <c r="B30" s="59" t="s">
        <v>38</v>
      </c>
      <c r="C30" s="58"/>
      <c r="D30" s="42"/>
      <c r="E30" s="42"/>
      <c r="F30" s="42"/>
      <c r="G30" s="42"/>
      <c r="H30" s="42"/>
    </row>
    <row r="31" spans="2:9" ht="18" customHeight="1">
      <c r="B31" s="59" t="s">
        <v>39</v>
      </c>
      <c r="C31" s="58"/>
      <c r="D31" s="42"/>
      <c r="E31" s="42"/>
      <c r="F31" s="42"/>
      <c r="G31" s="42"/>
      <c r="H31" s="42"/>
    </row>
    <row r="32" spans="2:9" ht="18" customHeight="1">
      <c r="B32" s="59" t="s">
        <v>40</v>
      </c>
      <c r="C32" s="58"/>
      <c r="D32" s="42"/>
      <c r="E32" s="42"/>
      <c r="F32" s="42"/>
      <c r="G32" s="42"/>
      <c r="H32" s="42"/>
    </row>
    <row r="33" spans="2:8" ht="18" customHeight="1">
      <c r="B33" s="61" t="s">
        <v>41</v>
      </c>
      <c r="C33" s="58"/>
      <c r="D33" s="42"/>
      <c r="E33" s="42"/>
      <c r="F33" s="42"/>
      <c r="G33" s="42"/>
      <c r="H33" s="42"/>
    </row>
    <row r="34" spans="2:8" ht="15">
      <c r="B34" s="62"/>
      <c r="C34" s="42"/>
      <c r="D34" s="42"/>
      <c r="E34" s="42"/>
      <c r="F34" s="42"/>
      <c r="G34" s="42"/>
      <c r="H34" s="42"/>
    </row>
    <row r="35" spans="2:8" ht="18" customHeight="1">
      <c r="B35" s="55" t="s">
        <v>42</v>
      </c>
      <c r="C35" s="56"/>
      <c r="D35" s="42"/>
      <c r="E35" s="42"/>
      <c r="F35" s="42"/>
      <c r="G35" s="42"/>
      <c r="H35" s="42"/>
    </row>
    <row r="36" spans="2:8" ht="18" customHeight="1">
      <c r="B36" s="59" t="s">
        <v>43</v>
      </c>
      <c r="C36" s="58"/>
      <c r="D36" s="42"/>
      <c r="E36" s="42"/>
      <c r="F36" s="42"/>
      <c r="G36" s="42"/>
      <c r="H36" s="42"/>
    </row>
    <row r="37" spans="2:8" ht="18" customHeight="1">
      <c r="B37" s="59" t="s">
        <v>44</v>
      </c>
      <c r="C37" s="58"/>
      <c r="D37" s="42"/>
      <c r="E37" s="42"/>
      <c r="F37" s="42"/>
      <c r="G37" s="42"/>
      <c r="H37" s="42"/>
    </row>
    <row r="38" spans="2:8" ht="18" customHeight="1">
      <c r="B38" s="63" t="s">
        <v>45</v>
      </c>
      <c r="C38" s="58"/>
      <c r="D38" s="42"/>
      <c r="E38" s="42"/>
      <c r="F38" s="42"/>
      <c r="G38" s="42"/>
      <c r="H38" s="42"/>
    </row>
    <row r="39" spans="2:8" ht="15">
      <c r="B39" s="62"/>
      <c r="C39" s="42"/>
      <c r="D39" s="42"/>
      <c r="E39" s="42"/>
      <c r="F39" s="42"/>
      <c r="G39" s="42"/>
      <c r="H39" s="42"/>
    </row>
    <row r="40" spans="2:8" ht="18" customHeight="1">
      <c r="B40" s="55" t="s">
        <v>46</v>
      </c>
      <c r="C40" s="56"/>
      <c r="D40" s="42"/>
      <c r="E40" s="42"/>
      <c r="F40" s="42"/>
      <c r="G40" s="42"/>
      <c r="H40" s="42"/>
    </row>
    <row r="41" spans="2:8" ht="18" customHeight="1">
      <c r="B41" s="63" t="s">
        <v>47</v>
      </c>
      <c r="C41" s="64"/>
      <c r="D41" s="42"/>
      <c r="E41" s="42"/>
      <c r="F41" s="42"/>
      <c r="G41" s="42"/>
      <c r="H41" s="42"/>
    </row>
    <row r="42" spans="2:8" ht="18" customHeight="1">
      <c r="B42" s="59" t="s">
        <v>48</v>
      </c>
      <c r="C42" s="58"/>
      <c r="D42" s="42"/>
      <c r="E42" s="42"/>
      <c r="F42" s="42"/>
      <c r="G42" s="42"/>
      <c r="H42" s="42"/>
    </row>
    <row r="43" spans="2:8" ht="18" customHeight="1">
      <c r="B43" s="63" t="s">
        <v>49</v>
      </c>
      <c r="C43" s="58"/>
      <c r="D43" s="42"/>
      <c r="E43" s="42"/>
      <c r="F43" s="42"/>
      <c r="G43" s="42"/>
      <c r="H43" s="42"/>
    </row>
    <row r="44" spans="2:8" ht="15">
      <c r="B44" s="62"/>
      <c r="C44" s="42"/>
      <c r="D44" s="42"/>
      <c r="E44" s="42"/>
      <c r="F44" s="42"/>
      <c r="G44" s="42"/>
      <c r="H44" s="42"/>
    </row>
    <row r="45" spans="2:8" ht="18" customHeight="1">
      <c r="B45" s="55" t="s">
        <v>50</v>
      </c>
      <c r="C45" s="56"/>
      <c r="E45" s="42"/>
      <c r="F45" s="42"/>
      <c r="G45" s="42"/>
      <c r="H45" s="42"/>
    </row>
    <row r="46" spans="2:8" ht="18" customHeight="1">
      <c r="B46" s="57" t="s">
        <v>51</v>
      </c>
      <c r="C46" s="58"/>
      <c r="D46" s="42"/>
      <c r="E46" s="42"/>
      <c r="F46" s="42"/>
      <c r="G46" s="42"/>
      <c r="H46" s="42"/>
    </row>
    <row r="47" spans="2:8" ht="18" customHeight="1">
      <c r="B47" s="59" t="s">
        <v>52</v>
      </c>
      <c r="C47" s="58"/>
      <c r="D47" s="42"/>
      <c r="E47" s="42"/>
      <c r="F47" s="42"/>
      <c r="G47" s="42"/>
      <c r="H47" s="42"/>
    </row>
    <row r="48" spans="2:8" ht="18" customHeight="1">
      <c r="B48" s="63" t="s">
        <v>53</v>
      </c>
      <c r="C48" s="58"/>
      <c r="D48" s="42"/>
      <c r="E48" s="42"/>
      <c r="F48" s="42"/>
      <c r="G48" s="42"/>
      <c r="H48" s="42"/>
    </row>
    <row r="49" spans="2:8" ht="15">
      <c r="B49" s="62"/>
      <c r="C49" s="42"/>
      <c r="D49" s="42"/>
      <c r="E49" s="42"/>
      <c r="F49" s="42"/>
      <c r="G49" s="42"/>
      <c r="H49" s="42"/>
    </row>
    <row r="50" spans="2:8" ht="18" customHeight="1">
      <c r="B50" s="55" t="s">
        <v>54</v>
      </c>
      <c r="C50" s="56"/>
      <c r="D50" s="42"/>
      <c r="E50" s="42"/>
      <c r="F50" s="42"/>
      <c r="G50" s="42"/>
      <c r="H50" s="42"/>
    </row>
    <row r="51" spans="2:8" ht="18" customHeight="1">
      <c r="B51" s="59" t="s">
        <v>55</v>
      </c>
      <c r="C51" s="58"/>
      <c r="D51" s="42"/>
      <c r="E51" s="42"/>
      <c r="F51" s="42"/>
      <c r="G51" s="42"/>
      <c r="H51" s="42"/>
    </row>
    <row r="52" spans="2:8" ht="18" customHeight="1">
      <c r="B52" s="59" t="s">
        <v>56</v>
      </c>
      <c r="C52" s="58"/>
      <c r="D52" s="42"/>
      <c r="E52" s="42"/>
      <c r="F52" s="42"/>
      <c r="G52" s="42"/>
      <c r="H52" s="42"/>
    </row>
    <row r="53" spans="2:8" ht="18" customHeight="1">
      <c r="B53" s="59" t="s">
        <v>57</v>
      </c>
      <c r="C53" s="58"/>
      <c r="D53" s="42"/>
      <c r="E53" s="42"/>
      <c r="F53" s="42"/>
      <c r="G53" s="42"/>
      <c r="H53" s="42"/>
    </row>
    <row r="54" spans="2:8" ht="18" customHeight="1">
      <c r="B54" s="59" t="s">
        <v>58</v>
      </c>
      <c r="C54" s="58"/>
      <c r="D54" s="42"/>
      <c r="E54" s="42"/>
      <c r="F54" s="42"/>
      <c r="G54" s="42"/>
      <c r="H54" s="42"/>
    </row>
    <row r="55" spans="2:8" ht="15">
      <c r="B55" s="62"/>
      <c r="C55" s="42"/>
      <c r="D55" s="42"/>
      <c r="E55" s="42"/>
      <c r="F55" s="42"/>
      <c r="G55" s="42"/>
      <c r="H55" s="42"/>
    </row>
    <row r="56" spans="2:8" ht="18" customHeight="1">
      <c r="B56" s="55" t="s">
        <v>59</v>
      </c>
      <c r="C56" s="56"/>
      <c r="D56" s="42"/>
      <c r="E56" s="42"/>
      <c r="F56" s="42"/>
      <c r="G56" s="42"/>
      <c r="H56" s="42"/>
    </row>
    <row r="57" spans="2:8" ht="18" customHeight="1">
      <c r="B57" s="57" t="s">
        <v>60</v>
      </c>
      <c r="C57" s="60"/>
      <c r="D57" s="42"/>
      <c r="E57" s="42"/>
      <c r="F57" s="42"/>
      <c r="G57" s="42"/>
      <c r="H57" s="42"/>
    </row>
    <row r="58" spans="2:8" ht="18" customHeight="1">
      <c r="B58" s="59" t="s">
        <v>61</v>
      </c>
      <c r="C58" s="58"/>
      <c r="D58" s="42"/>
      <c r="E58" s="42"/>
      <c r="F58" s="42"/>
      <c r="G58" s="42"/>
      <c r="H58" s="42"/>
    </row>
    <row r="59" spans="2:8" ht="18" customHeight="1">
      <c r="B59" s="59" t="s">
        <v>62</v>
      </c>
      <c r="C59" s="58"/>
      <c r="D59" s="42"/>
      <c r="E59" s="42"/>
      <c r="F59" s="42"/>
      <c r="G59" s="42"/>
      <c r="H59" s="42"/>
    </row>
    <row r="60" spans="2:8" ht="18" customHeight="1">
      <c r="B60" s="59" t="s">
        <v>63</v>
      </c>
      <c r="C60" s="58"/>
      <c r="D60" s="42"/>
      <c r="E60" s="42"/>
      <c r="F60" s="42"/>
      <c r="G60" s="42"/>
      <c r="H60" s="42"/>
    </row>
    <row r="61" spans="2:8" ht="18" customHeight="1">
      <c r="B61" s="59" t="s">
        <v>64</v>
      </c>
      <c r="C61" s="58"/>
      <c r="D61" s="42"/>
      <c r="E61" s="42"/>
      <c r="F61" s="42"/>
      <c r="G61" s="42"/>
      <c r="H61" s="42"/>
    </row>
    <row r="62" spans="2:8" ht="15">
      <c r="B62" s="65" t="s">
        <v>65</v>
      </c>
      <c r="F62" s="42"/>
      <c r="G62" s="42"/>
      <c r="H62" s="42"/>
    </row>
    <row r="63" spans="2:8" ht="15">
      <c r="B63" s="66"/>
      <c r="C63" s="42"/>
      <c r="F63" s="42"/>
      <c r="G63" s="42"/>
      <c r="H63" s="42"/>
    </row>
    <row r="64" spans="2:8" ht="15">
      <c r="D64" s="42"/>
      <c r="E64" s="42"/>
    </row>
    <row r="65" spans="4:5" ht="15">
      <c r="D65" s="42"/>
      <c r="E65" s="4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L129"/>
  <sheetViews>
    <sheetView showGridLines="0" tabSelected="1" zoomScaleNormal="100" workbookViewId="0">
      <selection activeCell="AQ4" sqref="AQ4"/>
    </sheetView>
  </sheetViews>
  <sheetFormatPr defaultColWidth="11.42578125" defaultRowHeight="12.75"/>
  <cols>
    <col min="1" max="1" width="10.85546875" customWidth="1"/>
    <col min="2" max="3" width="5.5703125" style="2" customWidth="1"/>
    <col min="4" max="5" width="5.5703125" customWidth="1"/>
    <col min="6" max="6" width="5.5703125" style="2" customWidth="1"/>
    <col min="7" max="8" width="5.5703125" customWidth="1"/>
    <col min="9" max="9" width="6" style="2" customWidth="1"/>
    <col min="10" max="11" width="6.28515625" customWidth="1"/>
    <col min="12" max="12" width="5.85546875" customWidth="1"/>
    <col min="13" max="13" width="6.85546875" customWidth="1"/>
    <col min="14" max="14" width="6.28515625" customWidth="1"/>
    <col min="15" max="15" width="5.85546875" customWidth="1"/>
    <col min="16" max="16" width="6.28515625" customWidth="1"/>
    <col min="17" max="17" width="5.28515625" customWidth="1"/>
    <col min="18" max="19" width="3.7109375" customWidth="1"/>
    <col min="20" max="20" width="6.140625" customWidth="1"/>
    <col min="21" max="28" width="3.7109375" customWidth="1"/>
    <col min="29" max="35" width="5.28515625" customWidth="1"/>
    <col min="36" max="36" width="4.85546875" customWidth="1"/>
    <col min="37" max="38" width="3.7109375" customWidth="1"/>
  </cols>
  <sheetData>
    <row r="1" spans="1:38" ht="27" customHeight="1">
      <c r="A1" s="119" t="s">
        <v>66</v>
      </c>
      <c r="B1" s="120"/>
      <c r="C1" s="120"/>
      <c r="D1" s="120"/>
      <c r="E1" s="120"/>
      <c r="F1" s="121"/>
      <c r="G1" s="115" t="s">
        <v>67</v>
      </c>
      <c r="H1" s="135"/>
      <c r="I1" s="135"/>
      <c r="J1" s="136"/>
      <c r="K1" s="114" t="s">
        <v>68</v>
      </c>
      <c r="L1" s="92" t="str">
        <f>IF(K1="N","Sa","CVa")</f>
        <v>CVa</v>
      </c>
      <c r="M1" s="86"/>
      <c r="N1" s="8" t="s">
        <v>69</v>
      </c>
      <c r="O1" s="111"/>
      <c r="P1" s="137"/>
      <c r="AA1" s="3"/>
      <c r="AB1" s="3"/>
      <c r="AC1" s="3"/>
      <c r="AD1" s="3"/>
      <c r="AE1" s="3"/>
      <c r="AF1" s="3"/>
      <c r="AG1" s="3"/>
    </row>
    <row r="2" spans="1:38" ht="19.5" customHeight="1">
      <c r="A2" s="122" t="s">
        <v>70</v>
      </c>
      <c r="B2" s="122"/>
      <c r="C2" s="122"/>
      <c r="D2" s="122"/>
      <c r="E2" s="122"/>
      <c r="F2" s="123"/>
      <c r="G2" s="138"/>
      <c r="H2" s="139"/>
      <c r="I2" s="116"/>
      <c r="J2" s="140"/>
      <c r="K2" s="141"/>
      <c r="L2" s="92" t="s">
        <v>71</v>
      </c>
      <c r="M2" s="87"/>
      <c r="N2" s="9" t="e">
        <f>Mål_1/s</f>
        <v>#DIV/0!</v>
      </c>
      <c r="O2" s="142"/>
      <c r="P2" s="137"/>
    </row>
    <row r="3" spans="1:38" ht="21" customHeight="1">
      <c r="A3" s="122"/>
      <c r="B3" s="122"/>
      <c r="C3" s="122"/>
      <c r="D3" s="122"/>
      <c r="E3" s="122"/>
      <c r="F3" s="123"/>
      <c r="G3" s="138"/>
      <c r="H3" s="139"/>
      <c r="I3" s="116"/>
      <c r="J3" s="140"/>
      <c r="K3" s="141"/>
      <c r="L3" s="92" t="s">
        <v>72</v>
      </c>
      <c r="M3" s="87"/>
      <c r="N3" s="9" t="e">
        <f>Mål_2/s</f>
        <v>#DIV/0!</v>
      </c>
      <c r="O3" s="142"/>
      <c r="P3" s="137"/>
      <c r="AG3" s="11"/>
    </row>
    <row r="4" spans="1:38" ht="14.25" customHeight="1">
      <c r="A4" s="95" t="b">
        <f>OR(K1="N",K1="n")</f>
        <v>0</v>
      </c>
      <c r="B4" s="96"/>
      <c r="C4" s="96"/>
      <c r="D4" s="96"/>
      <c r="E4" s="96"/>
      <c r="F4" s="96"/>
      <c r="G4" s="143"/>
      <c r="H4" s="144"/>
      <c r="I4" s="144"/>
      <c r="J4" s="145"/>
      <c r="K4" s="146"/>
      <c r="L4" s="93" t="s">
        <v>73</v>
      </c>
      <c r="M4" s="88"/>
      <c r="N4" s="10" t="e">
        <f>TEa/s</f>
        <v>#DIV/0!</v>
      </c>
      <c r="O4" s="147"/>
      <c r="P4" s="148"/>
    </row>
    <row r="5" spans="1:38" ht="25.5" customHeight="1">
      <c r="A5" s="7" t="s">
        <v>74</v>
      </c>
      <c r="B5" s="113" t="s">
        <v>75</v>
      </c>
      <c r="C5" s="117"/>
      <c r="D5" s="118"/>
      <c r="E5" s="113" t="s">
        <v>76</v>
      </c>
      <c r="F5" s="149"/>
      <c r="G5" s="150"/>
      <c r="H5" s="113" t="s">
        <v>77</v>
      </c>
      <c r="I5" s="149"/>
      <c r="J5" s="150"/>
      <c r="K5" s="113" t="s">
        <v>78</v>
      </c>
      <c r="L5" s="149"/>
      <c r="M5" s="150"/>
      <c r="N5" s="113" t="s">
        <v>79</v>
      </c>
      <c r="O5" s="149"/>
      <c r="P5" s="150"/>
    </row>
    <row r="6" spans="1:38" ht="14.25" customHeight="1">
      <c r="A6" s="7" t="s">
        <v>80</v>
      </c>
      <c r="B6" s="112" t="e">
        <f>(COUNTIF(AF8:AF45,"&gt;"&amp;$N4)+COUNTIF(AF8:AF45,"&lt;-"&amp;$N4))/COUNT(AF8:AF45)</f>
        <v>#DIV/0!</v>
      </c>
      <c r="C6" s="151"/>
      <c r="D6" s="152"/>
      <c r="E6" s="112" t="e">
        <f>(COUNTIF(AG8:AG45,"&gt;"&amp;$N4)+COUNTIF(AG8:AG45,"&lt;-"&amp;$N4))/COUNT(AG8:AG45)</f>
        <v>#DIV/0!</v>
      </c>
      <c r="F6" s="151"/>
      <c r="G6" s="152"/>
      <c r="H6" s="112" t="e">
        <f>(COUNTIF(AH8:AH45,"&gt;"&amp;$N4)+COUNTIF(AH8:AH45,"&lt;-"&amp;$N4))/COUNT(AH8:AH45)</f>
        <v>#DIV/0!</v>
      </c>
      <c r="I6" s="151"/>
      <c r="J6" s="152"/>
      <c r="K6" s="112" t="e">
        <f>(COUNTIF(AI8:AI45,"&gt;"&amp;$N4)+COUNTIF(AI8:AI45,"&lt;-"&amp;$N4))/COUNT(AI8:AI45)</f>
        <v>#DIV/0!</v>
      </c>
      <c r="L6" s="151"/>
      <c r="M6" s="152"/>
      <c r="N6" s="112" t="e">
        <f>(COUNTIF(AJ8:AJ45,"&gt;"&amp;$N4)+COUNTIF(AJ8:AJ45,"&lt;-"&amp;$N4))/COUNT(AJ8:AJ45)</f>
        <v>#DIV/0!</v>
      </c>
      <c r="O6" s="151"/>
      <c r="P6" s="152"/>
      <c r="AF6" s="11"/>
      <c r="AG6" s="11"/>
      <c r="AH6" s="11"/>
      <c r="AI6" s="11"/>
      <c r="AJ6" s="11"/>
    </row>
    <row r="7" spans="1:38" ht="12" customHeight="1">
      <c r="A7" s="5"/>
      <c r="B7" s="94" t="s">
        <v>81</v>
      </c>
      <c r="C7" s="94" t="s">
        <v>82</v>
      </c>
      <c r="D7" s="94" t="s">
        <v>83</v>
      </c>
      <c r="E7" s="94" t="s">
        <v>81</v>
      </c>
      <c r="F7" s="94" t="s">
        <v>82</v>
      </c>
      <c r="G7" s="94" t="s">
        <v>83</v>
      </c>
      <c r="H7" s="94" t="s">
        <v>81</v>
      </c>
      <c r="I7" s="94" t="s">
        <v>82</v>
      </c>
      <c r="J7" s="94" t="s">
        <v>83</v>
      </c>
      <c r="K7" s="94" t="s">
        <v>81</v>
      </c>
      <c r="L7" s="94" t="s">
        <v>82</v>
      </c>
      <c r="M7" s="94" t="s">
        <v>83</v>
      </c>
      <c r="N7" s="94" t="s">
        <v>81</v>
      </c>
      <c r="O7" s="94" t="s">
        <v>82</v>
      </c>
      <c r="P7" s="94" t="s">
        <v>83</v>
      </c>
      <c r="R7" s="12"/>
      <c r="S7" s="12">
        <v>1</v>
      </c>
      <c r="T7" s="13" t="e">
        <f>K_1</f>
        <v>#DIV/0!</v>
      </c>
      <c r="U7" s="13"/>
      <c r="V7" s="13" t="e">
        <f>K_2</f>
        <v>#DIV/0!</v>
      </c>
      <c r="W7" s="12"/>
      <c r="X7" s="12"/>
      <c r="Y7" s="12"/>
      <c r="Z7" s="12"/>
      <c r="AA7" s="12"/>
      <c r="AB7" s="12"/>
      <c r="AC7" s="14"/>
      <c r="AD7" s="14"/>
      <c r="AE7" s="14"/>
      <c r="AF7" s="14" t="str">
        <f>B5</f>
        <v>Bet1:</v>
      </c>
      <c r="AG7" s="14" t="str">
        <f>E5</f>
        <v>Bet2:</v>
      </c>
      <c r="AH7" s="14" t="str">
        <f>H5</f>
        <v>Bet3:</v>
      </c>
      <c r="AI7" s="14" t="str">
        <f>K5</f>
        <v xml:space="preserve">Bet4: </v>
      </c>
      <c r="AJ7" s="14" t="str">
        <f>N5</f>
        <v>Bet5:</v>
      </c>
      <c r="AK7" s="14" t="s">
        <v>73</v>
      </c>
      <c r="AL7" s="14"/>
    </row>
    <row r="8" spans="1:38">
      <c r="A8" s="6" t="s">
        <v>84</v>
      </c>
      <c r="B8" s="89"/>
      <c r="C8" s="89"/>
      <c r="D8" s="4" t="e">
        <f>IF(C8="",NA(),IF(fast_s,(C8-B8)/s,LN(C8/B8)/s))</f>
        <v>#N/A</v>
      </c>
      <c r="E8" s="17" t="e">
        <f>IF($B8="",NA(),$B8)</f>
        <v>#N/A</v>
      </c>
      <c r="F8" s="89"/>
      <c r="G8" s="4" t="e">
        <f>IF(F8="",NA(),IF(fast_s,(F8-E8)/s,LN(F8/E8)/s))</f>
        <v>#N/A</v>
      </c>
      <c r="H8" s="17" t="e">
        <f t="shared" ref="H8:H45" si="0">IF($B8="",NA(),$B8)</f>
        <v>#N/A</v>
      </c>
      <c r="I8" s="90"/>
      <c r="J8" s="4" t="e">
        <f>IF(I8="",NA(),IF(fast_s,(I8-H8)/s,LN(I8/H8)/s))</f>
        <v>#N/A</v>
      </c>
      <c r="K8" s="17" t="e">
        <f t="shared" ref="K8:K45" si="1">IF($B8="",NA(),$B8)</f>
        <v>#N/A</v>
      </c>
      <c r="L8" s="90"/>
      <c r="M8" s="4" t="e">
        <f>IF(L8="",NA(),IF(fast_s,(L8-K8)/s,LN(L8/K8)/s))</f>
        <v>#N/A</v>
      </c>
      <c r="N8" s="17" t="e">
        <f t="shared" ref="N8:N45" si="2">IF($B8="",NA(),$B8)</f>
        <v>#N/A</v>
      </c>
      <c r="O8" s="90"/>
      <c r="P8" s="4" t="e">
        <f>IF(O8="",NA(),IF(fast_s,(O8-N8)/s,LN(O8/N8)/s))</f>
        <v>#N/A</v>
      </c>
      <c r="R8" s="15">
        <v>1</v>
      </c>
      <c r="S8" s="15">
        <v>7.7750000000000004</v>
      </c>
      <c r="T8" s="15" t="e">
        <f t="shared" ref="T8:T39" si="3">R8/K_1^2</f>
        <v>#DIV/0!</v>
      </c>
      <c r="U8" s="15" t="e">
        <f t="shared" ref="U8:U39" si="4">S8/K_1</f>
        <v>#DIV/0!</v>
      </c>
      <c r="V8" s="15" t="e">
        <f t="shared" ref="V8:V39" si="5">R8/K_2^2</f>
        <v>#DIV/0!</v>
      </c>
      <c r="W8" s="15" t="e">
        <f t="shared" ref="W8:W39" si="6">S8/K_2</f>
        <v>#DIV/0!</v>
      </c>
      <c r="X8" s="15">
        <v>1</v>
      </c>
      <c r="Y8" s="15">
        <v>7.7750000000000004</v>
      </c>
      <c r="Z8" s="15">
        <v>0</v>
      </c>
      <c r="AA8" s="15">
        <v>6.1943010752688181</v>
      </c>
      <c r="AB8" s="15">
        <v>0</v>
      </c>
      <c r="AC8" s="15">
        <v>4.7865053763440866</v>
      </c>
      <c r="AD8" s="15">
        <v>0</v>
      </c>
      <c r="AE8" s="14" t="str">
        <f t="shared" ref="AE8:AE45" si="7">A8</f>
        <v>Prøve 1</v>
      </c>
      <c r="AF8" s="14" t="e">
        <f>IF(D8="",NA(),D8)</f>
        <v>#N/A</v>
      </c>
      <c r="AG8" s="14" t="e">
        <f>IF(G8="",NA(),G8)</f>
        <v>#N/A</v>
      </c>
      <c r="AH8" s="14" t="e">
        <f>IF(J8="",NA(),J8)</f>
        <v>#N/A</v>
      </c>
      <c r="AI8" s="14" t="e">
        <f>IF(M8="",NA(),M8)</f>
        <v>#N/A</v>
      </c>
      <c r="AJ8" s="14" t="e">
        <f>IF(P8="",NA(),P8)</f>
        <v>#N/A</v>
      </c>
      <c r="AK8" s="16" t="e">
        <f t="shared" ref="AK8:AK45" si="8">-N$4</f>
        <v>#DIV/0!</v>
      </c>
      <c r="AL8" s="16" t="e">
        <f t="shared" ref="AL8:AL45" si="9">N$4</f>
        <v>#DIV/0!</v>
      </c>
    </row>
    <row r="9" spans="1:38">
      <c r="A9" s="6" t="s">
        <v>85</v>
      </c>
      <c r="B9" s="89"/>
      <c r="C9" s="89"/>
      <c r="D9" s="4" t="e">
        <f t="shared" ref="D9:D45" si="10">IF(C9="",NA(),D8+IF(fast_s,(C9-B9)/s,LN(C9/B9)/s))</f>
        <v>#N/A</v>
      </c>
      <c r="E9" s="17" t="e">
        <f t="shared" ref="E9:E45" si="11">IF($B9="",NA(),$B9)</f>
        <v>#N/A</v>
      </c>
      <c r="F9" s="89"/>
      <c r="G9" s="4" t="e">
        <f t="shared" ref="G9:G45" si="12">IF(F9="",NA(),G8+IF(fast_s,(F9-E9)/s,LN(F9/E9)/s))</f>
        <v>#N/A</v>
      </c>
      <c r="H9" s="17" t="e">
        <f t="shared" si="0"/>
        <v>#N/A</v>
      </c>
      <c r="I9" s="90"/>
      <c r="J9" s="4" t="e">
        <f t="shared" ref="J9:J45" si="13">IF(I9="",NA(),J8+IF(fast_s,(I9-H9)/s,LN(I9/H9)/s))</f>
        <v>#N/A</v>
      </c>
      <c r="K9" s="17" t="e">
        <f t="shared" si="1"/>
        <v>#N/A</v>
      </c>
      <c r="L9" s="90"/>
      <c r="M9" s="4" t="e">
        <f t="shared" ref="M9:M45" si="14">IF(L9="",NA(),M8+IF(fast_s,(L9-K9)/s,LN(L9/K9)/s))</f>
        <v>#N/A</v>
      </c>
      <c r="N9" s="17" t="e">
        <f t="shared" si="2"/>
        <v>#N/A</v>
      </c>
      <c r="O9" s="90"/>
      <c r="P9" s="4" t="e">
        <f t="shared" ref="P9:P45" si="15">IF(O9="",NA(),P8+IF(fast_s,(O9-N9)/s,LN(O9/N9)/s))</f>
        <v>#N/A</v>
      </c>
      <c r="R9" s="15">
        <v>2</v>
      </c>
      <c r="S9" s="15">
        <v>8.2750000000000004</v>
      </c>
      <c r="T9" s="15" t="e">
        <f t="shared" si="3"/>
        <v>#DIV/0!</v>
      </c>
      <c r="U9" s="15" t="e">
        <f t="shared" si="4"/>
        <v>#DIV/0!</v>
      </c>
      <c r="V9" s="15" t="e">
        <f t="shared" si="5"/>
        <v>#DIV/0!</v>
      </c>
      <c r="W9" s="15" t="e">
        <f t="shared" si="6"/>
        <v>#DIV/0!</v>
      </c>
      <c r="X9" s="15">
        <v>2</v>
      </c>
      <c r="Y9" s="15">
        <v>8.2750000000000004</v>
      </c>
      <c r="Z9" s="15">
        <v>0</v>
      </c>
      <c r="AA9" s="15">
        <v>6.8620664596613654</v>
      </c>
      <c r="AB9" s="15">
        <v>0</v>
      </c>
      <c r="AC9" s="15">
        <v>5.743931856310895</v>
      </c>
      <c r="AD9" s="15">
        <v>0</v>
      </c>
      <c r="AE9" s="14" t="str">
        <f t="shared" si="7"/>
        <v>Prøve 2</v>
      </c>
      <c r="AF9" s="14" t="e">
        <f t="shared" ref="AF9:AF45" si="16">IF(D9="",NA(),D9-D8)</f>
        <v>#N/A</v>
      </c>
      <c r="AG9" s="14" t="e">
        <f t="shared" ref="AG9:AG45" si="17">IF(G9="",NA(),G9-G8)</f>
        <v>#N/A</v>
      </c>
      <c r="AH9" s="14" t="e">
        <f t="shared" ref="AH9:AH45" si="18">IF(J9="",NA(),J9-J8)</f>
        <v>#N/A</v>
      </c>
      <c r="AI9" s="14" t="e">
        <f t="shared" ref="AI9:AI45" si="19">IF(M9="",NA(),M9-M8)</f>
        <v>#N/A</v>
      </c>
      <c r="AJ9" s="14" t="e">
        <f t="shared" ref="AJ9:AJ45" si="20">IF(P9="",NA(),P9-P8)</f>
        <v>#N/A</v>
      </c>
      <c r="AK9" s="16" t="e">
        <f t="shared" si="8"/>
        <v>#DIV/0!</v>
      </c>
      <c r="AL9" s="16" t="e">
        <f t="shared" si="9"/>
        <v>#DIV/0!</v>
      </c>
    </row>
    <row r="10" spans="1:38">
      <c r="A10" s="6" t="s">
        <v>86</v>
      </c>
      <c r="B10" s="89"/>
      <c r="C10" s="89"/>
      <c r="D10" s="4" t="e">
        <f t="shared" si="10"/>
        <v>#N/A</v>
      </c>
      <c r="E10" s="17" t="e">
        <f t="shared" si="11"/>
        <v>#N/A</v>
      </c>
      <c r="F10" s="89"/>
      <c r="G10" s="4" t="e">
        <f t="shared" si="12"/>
        <v>#N/A</v>
      </c>
      <c r="H10" s="17" t="e">
        <f t="shared" si="0"/>
        <v>#N/A</v>
      </c>
      <c r="I10" s="90"/>
      <c r="J10" s="4" t="e">
        <f t="shared" si="13"/>
        <v>#N/A</v>
      </c>
      <c r="K10" s="17" t="e">
        <f t="shared" si="1"/>
        <v>#N/A</v>
      </c>
      <c r="L10" s="90"/>
      <c r="M10" s="4" t="e">
        <f t="shared" si="14"/>
        <v>#N/A</v>
      </c>
      <c r="N10" s="17" t="e">
        <f t="shared" si="2"/>
        <v>#N/A</v>
      </c>
      <c r="O10" s="90"/>
      <c r="P10" s="4" t="e">
        <f t="shared" si="15"/>
        <v>#N/A</v>
      </c>
      <c r="R10" s="15">
        <v>3</v>
      </c>
      <c r="S10" s="15">
        <v>8.7750000000000004</v>
      </c>
      <c r="T10" s="15" t="e">
        <f t="shared" si="3"/>
        <v>#DIV/0!</v>
      </c>
      <c r="U10" s="15" t="e">
        <f t="shared" si="4"/>
        <v>#DIV/0!</v>
      </c>
      <c r="V10" s="15" t="e">
        <f t="shared" si="5"/>
        <v>#DIV/0!</v>
      </c>
      <c r="W10" s="15" t="e">
        <f t="shared" si="6"/>
        <v>#DIV/0!</v>
      </c>
      <c r="X10" s="15">
        <v>3</v>
      </c>
      <c r="Y10" s="15">
        <v>8.7750000000000004</v>
      </c>
      <c r="Z10" s="15">
        <v>0</v>
      </c>
      <c r="AA10" s="15">
        <v>7.5298318440539109</v>
      </c>
      <c r="AB10" s="15">
        <v>0</v>
      </c>
      <c r="AC10" s="15">
        <v>6.7013583362777034</v>
      </c>
      <c r="AD10" s="15">
        <v>0</v>
      </c>
      <c r="AE10" s="14" t="str">
        <f t="shared" si="7"/>
        <v>Prøve 3</v>
      </c>
      <c r="AF10" s="14" t="e">
        <f t="shared" si="16"/>
        <v>#N/A</v>
      </c>
      <c r="AG10" s="14" t="e">
        <f t="shared" si="17"/>
        <v>#N/A</v>
      </c>
      <c r="AH10" s="14" t="e">
        <f t="shared" si="18"/>
        <v>#N/A</v>
      </c>
      <c r="AI10" s="14" t="e">
        <f t="shared" si="19"/>
        <v>#N/A</v>
      </c>
      <c r="AJ10" s="14" t="e">
        <f t="shared" si="20"/>
        <v>#N/A</v>
      </c>
      <c r="AK10" s="16" t="e">
        <f t="shared" si="8"/>
        <v>#DIV/0!</v>
      </c>
      <c r="AL10" s="16" t="e">
        <f t="shared" si="9"/>
        <v>#DIV/0!</v>
      </c>
    </row>
    <row r="11" spans="1:38">
      <c r="A11" s="6" t="s">
        <v>87</v>
      </c>
      <c r="B11" s="89"/>
      <c r="C11" s="89"/>
      <c r="D11" s="4" t="e">
        <f t="shared" si="10"/>
        <v>#N/A</v>
      </c>
      <c r="E11" s="17" t="e">
        <f t="shared" si="11"/>
        <v>#N/A</v>
      </c>
      <c r="F11" s="89"/>
      <c r="G11" s="4" t="e">
        <f t="shared" si="12"/>
        <v>#N/A</v>
      </c>
      <c r="H11" s="17" t="e">
        <f t="shared" si="0"/>
        <v>#N/A</v>
      </c>
      <c r="I11" s="90"/>
      <c r="J11" s="4" t="e">
        <f t="shared" si="13"/>
        <v>#N/A</v>
      </c>
      <c r="K11" s="17" t="e">
        <f t="shared" si="1"/>
        <v>#N/A</v>
      </c>
      <c r="L11" s="90"/>
      <c r="M11" s="4" t="e">
        <f t="shared" si="14"/>
        <v>#N/A</v>
      </c>
      <c r="N11" s="17" t="e">
        <f t="shared" si="2"/>
        <v>#N/A</v>
      </c>
      <c r="O11" s="90"/>
      <c r="P11" s="4" t="e">
        <f t="shared" si="15"/>
        <v>#N/A</v>
      </c>
      <c r="R11" s="15">
        <v>4</v>
      </c>
      <c r="S11" s="15">
        <v>9.2750000000000004</v>
      </c>
      <c r="T11" s="15" t="e">
        <f t="shared" si="3"/>
        <v>#DIV/0!</v>
      </c>
      <c r="U11" s="15" t="e">
        <f t="shared" si="4"/>
        <v>#DIV/0!</v>
      </c>
      <c r="V11" s="15" t="e">
        <f t="shared" si="5"/>
        <v>#DIV/0!</v>
      </c>
      <c r="W11" s="15" t="e">
        <f t="shared" si="6"/>
        <v>#DIV/0!</v>
      </c>
      <c r="X11" s="15">
        <v>4</v>
      </c>
      <c r="Y11" s="15">
        <v>9.2750000000000004</v>
      </c>
      <c r="Z11" s="15">
        <v>0</v>
      </c>
      <c r="AA11" s="15">
        <v>8.1975972284464582</v>
      </c>
      <c r="AB11" s="15">
        <v>0</v>
      </c>
      <c r="AC11" s="15">
        <v>7.6587848162445109</v>
      </c>
      <c r="AD11" s="15">
        <v>0.7</v>
      </c>
      <c r="AE11" s="14" t="str">
        <f t="shared" si="7"/>
        <v>Prøve 4</v>
      </c>
      <c r="AF11" s="14" t="e">
        <f t="shared" si="16"/>
        <v>#N/A</v>
      </c>
      <c r="AG11" s="14" t="e">
        <f t="shared" si="17"/>
        <v>#N/A</v>
      </c>
      <c r="AH11" s="14" t="e">
        <f t="shared" si="18"/>
        <v>#N/A</v>
      </c>
      <c r="AI11" s="14" t="e">
        <f t="shared" si="19"/>
        <v>#N/A</v>
      </c>
      <c r="AJ11" s="14" t="e">
        <f t="shared" si="20"/>
        <v>#N/A</v>
      </c>
      <c r="AK11" s="16" t="e">
        <f t="shared" si="8"/>
        <v>#DIV/0!</v>
      </c>
      <c r="AL11" s="16" t="e">
        <f t="shared" si="9"/>
        <v>#DIV/0!</v>
      </c>
    </row>
    <row r="12" spans="1:38">
      <c r="A12" s="6" t="s">
        <v>88</v>
      </c>
      <c r="B12" s="89"/>
      <c r="C12" s="89"/>
      <c r="D12" s="4" t="e">
        <f t="shared" si="10"/>
        <v>#N/A</v>
      </c>
      <c r="E12" s="17" t="e">
        <f t="shared" si="11"/>
        <v>#N/A</v>
      </c>
      <c r="F12" s="89"/>
      <c r="G12" s="4" t="e">
        <f t="shared" si="12"/>
        <v>#N/A</v>
      </c>
      <c r="H12" s="17" t="e">
        <f t="shared" si="0"/>
        <v>#N/A</v>
      </c>
      <c r="I12" s="90"/>
      <c r="J12" s="4" t="e">
        <f t="shared" si="13"/>
        <v>#N/A</v>
      </c>
      <c r="K12" s="17" t="e">
        <f t="shared" si="1"/>
        <v>#N/A</v>
      </c>
      <c r="L12" s="90"/>
      <c r="M12" s="4" t="e">
        <f t="shared" si="14"/>
        <v>#N/A</v>
      </c>
      <c r="N12" s="17" t="e">
        <f t="shared" si="2"/>
        <v>#N/A</v>
      </c>
      <c r="O12" s="90"/>
      <c r="P12" s="4" t="e">
        <f t="shared" si="15"/>
        <v>#N/A</v>
      </c>
      <c r="R12" s="15">
        <v>5</v>
      </c>
      <c r="S12" s="15">
        <v>9.7750000000000004</v>
      </c>
      <c r="T12" s="15" t="e">
        <f t="shared" si="3"/>
        <v>#DIV/0!</v>
      </c>
      <c r="U12" s="15" t="e">
        <f t="shared" si="4"/>
        <v>#DIV/0!</v>
      </c>
      <c r="V12" s="15" t="e">
        <f t="shared" si="5"/>
        <v>#DIV/0!</v>
      </c>
      <c r="W12" s="15" t="e">
        <f t="shared" si="6"/>
        <v>#DIV/0!</v>
      </c>
      <c r="X12" s="15">
        <v>5</v>
      </c>
      <c r="Y12" s="15">
        <v>9.7750000000000004</v>
      </c>
      <c r="Z12" s="15">
        <v>0</v>
      </c>
      <c r="AA12" s="15">
        <v>8.8653626128390037</v>
      </c>
      <c r="AB12" s="15">
        <v>0</v>
      </c>
      <c r="AC12" s="15">
        <v>8.6162112962113184</v>
      </c>
      <c r="AD12" s="15">
        <v>2.7</v>
      </c>
      <c r="AE12" s="14" t="str">
        <f t="shared" si="7"/>
        <v>Prøve 5</v>
      </c>
      <c r="AF12" s="14" t="e">
        <f t="shared" si="16"/>
        <v>#N/A</v>
      </c>
      <c r="AG12" s="14" t="e">
        <f t="shared" si="17"/>
        <v>#N/A</v>
      </c>
      <c r="AH12" s="14" t="e">
        <f t="shared" si="18"/>
        <v>#N/A</v>
      </c>
      <c r="AI12" s="14" t="e">
        <f t="shared" si="19"/>
        <v>#N/A</v>
      </c>
      <c r="AJ12" s="14" t="e">
        <f t="shared" si="20"/>
        <v>#N/A</v>
      </c>
      <c r="AK12" s="16" t="e">
        <f t="shared" si="8"/>
        <v>#DIV/0!</v>
      </c>
      <c r="AL12" s="16" t="e">
        <f t="shared" si="9"/>
        <v>#DIV/0!</v>
      </c>
    </row>
    <row r="13" spans="1:38">
      <c r="A13" s="6" t="s">
        <v>89</v>
      </c>
      <c r="B13" s="89"/>
      <c r="C13" s="89"/>
      <c r="D13" s="4" t="e">
        <f t="shared" si="10"/>
        <v>#N/A</v>
      </c>
      <c r="E13" s="17" t="e">
        <f t="shared" si="11"/>
        <v>#N/A</v>
      </c>
      <c r="F13" s="89"/>
      <c r="G13" s="4" t="e">
        <f t="shared" si="12"/>
        <v>#N/A</v>
      </c>
      <c r="H13" s="17" t="e">
        <f t="shared" si="0"/>
        <v>#N/A</v>
      </c>
      <c r="I13" s="90"/>
      <c r="J13" s="4" t="e">
        <f t="shared" si="13"/>
        <v>#N/A</v>
      </c>
      <c r="K13" s="17" t="e">
        <f t="shared" si="1"/>
        <v>#N/A</v>
      </c>
      <c r="L13" s="90"/>
      <c r="M13" s="4" t="e">
        <f t="shared" si="14"/>
        <v>#N/A</v>
      </c>
      <c r="N13" s="17" t="e">
        <f t="shared" si="2"/>
        <v>#N/A</v>
      </c>
      <c r="O13" s="90"/>
      <c r="P13" s="4" t="e">
        <f t="shared" si="15"/>
        <v>#N/A</v>
      </c>
      <c r="R13" s="15">
        <v>6</v>
      </c>
      <c r="S13" s="15">
        <v>10.275</v>
      </c>
      <c r="T13" s="15" t="e">
        <f t="shared" si="3"/>
        <v>#DIV/0!</v>
      </c>
      <c r="U13" s="15" t="e">
        <f t="shared" si="4"/>
        <v>#DIV/0!</v>
      </c>
      <c r="V13" s="15" t="e">
        <f t="shared" si="5"/>
        <v>#DIV/0!</v>
      </c>
      <c r="W13" s="15" t="e">
        <f t="shared" si="6"/>
        <v>#DIV/0!</v>
      </c>
      <c r="X13" s="15">
        <v>6</v>
      </c>
      <c r="Y13" s="15">
        <v>10.275</v>
      </c>
      <c r="Z13" s="15">
        <v>0</v>
      </c>
      <c r="AA13" s="15">
        <v>9.5331279972315492</v>
      </c>
      <c r="AB13" s="15">
        <v>0</v>
      </c>
      <c r="AC13" s="15">
        <v>9.5736377761781277</v>
      </c>
      <c r="AD13" s="15">
        <v>4</v>
      </c>
      <c r="AE13" s="14" t="str">
        <f t="shared" si="7"/>
        <v>Prøve 6</v>
      </c>
      <c r="AF13" s="14" t="e">
        <f t="shared" si="16"/>
        <v>#N/A</v>
      </c>
      <c r="AG13" s="14" t="e">
        <f t="shared" si="17"/>
        <v>#N/A</v>
      </c>
      <c r="AH13" s="14" t="e">
        <f t="shared" si="18"/>
        <v>#N/A</v>
      </c>
      <c r="AI13" s="14" t="e">
        <f t="shared" si="19"/>
        <v>#N/A</v>
      </c>
      <c r="AJ13" s="14" t="e">
        <f t="shared" si="20"/>
        <v>#N/A</v>
      </c>
      <c r="AK13" s="16" t="e">
        <f t="shared" si="8"/>
        <v>#DIV/0!</v>
      </c>
      <c r="AL13" s="16" t="e">
        <f t="shared" si="9"/>
        <v>#DIV/0!</v>
      </c>
    </row>
    <row r="14" spans="1:38">
      <c r="A14" s="6" t="s">
        <v>90</v>
      </c>
      <c r="B14" s="89"/>
      <c r="C14" s="89"/>
      <c r="D14" s="4" t="e">
        <f t="shared" si="10"/>
        <v>#N/A</v>
      </c>
      <c r="E14" s="17" t="e">
        <f t="shared" si="11"/>
        <v>#N/A</v>
      </c>
      <c r="F14" s="89"/>
      <c r="G14" s="4" t="e">
        <f t="shared" si="12"/>
        <v>#N/A</v>
      </c>
      <c r="H14" s="17" t="e">
        <f t="shared" si="0"/>
        <v>#N/A</v>
      </c>
      <c r="I14" s="90"/>
      <c r="J14" s="4" t="e">
        <f t="shared" si="13"/>
        <v>#N/A</v>
      </c>
      <c r="K14" s="17" t="e">
        <f t="shared" si="1"/>
        <v>#N/A</v>
      </c>
      <c r="L14" s="90"/>
      <c r="M14" s="4" t="e">
        <f t="shared" si="14"/>
        <v>#N/A</v>
      </c>
      <c r="N14" s="17" t="e">
        <f t="shared" si="2"/>
        <v>#N/A</v>
      </c>
      <c r="O14" s="90"/>
      <c r="P14" s="4" t="e">
        <f t="shared" si="15"/>
        <v>#N/A</v>
      </c>
      <c r="R14" s="15">
        <v>7</v>
      </c>
      <c r="S14" s="15">
        <v>10.775</v>
      </c>
      <c r="T14" s="15" t="e">
        <f t="shared" si="3"/>
        <v>#DIV/0!</v>
      </c>
      <c r="U14" s="15" t="e">
        <f t="shared" si="4"/>
        <v>#DIV/0!</v>
      </c>
      <c r="V14" s="15" t="e">
        <f t="shared" si="5"/>
        <v>#DIV/0!</v>
      </c>
      <c r="W14" s="15" t="e">
        <f t="shared" si="6"/>
        <v>#DIV/0!</v>
      </c>
      <c r="X14" s="15">
        <v>7</v>
      </c>
      <c r="Y14" s="15">
        <v>10.775</v>
      </c>
      <c r="Z14" s="15">
        <v>0</v>
      </c>
      <c r="AA14" s="15">
        <v>10.2008933816241</v>
      </c>
      <c r="AB14" s="15">
        <v>0.8</v>
      </c>
      <c r="AC14" s="15">
        <v>10.531064256144941</v>
      </c>
      <c r="AD14" s="15">
        <v>5.4</v>
      </c>
      <c r="AE14" s="14" t="str">
        <f t="shared" si="7"/>
        <v>Prøve 7</v>
      </c>
      <c r="AF14" s="14" t="e">
        <f t="shared" si="16"/>
        <v>#N/A</v>
      </c>
      <c r="AG14" s="14" t="e">
        <f t="shared" si="17"/>
        <v>#N/A</v>
      </c>
      <c r="AH14" s="14" t="e">
        <f t="shared" si="18"/>
        <v>#N/A</v>
      </c>
      <c r="AI14" s="14" t="e">
        <f t="shared" si="19"/>
        <v>#N/A</v>
      </c>
      <c r="AJ14" s="14" t="e">
        <f t="shared" si="20"/>
        <v>#N/A</v>
      </c>
      <c r="AK14" s="16" t="e">
        <f t="shared" si="8"/>
        <v>#DIV/0!</v>
      </c>
      <c r="AL14" s="16" t="e">
        <f t="shared" si="9"/>
        <v>#DIV/0!</v>
      </c>
    </row>
    <row r="15" spans="1:38">
      <c r="A15" s="6" t="s">
        <v>91</v>
      </c>
      <c r="B15" s="89"/>
      <c r="C15" s="89"/>
      <c r="D15" s="4" t="e">
        <f t="shared" si="10"/>
        <v>#N/A</v>
      </c>
      <c r="E15" s="17" t="e">
        <f t="shared" si="11"/>
        <v>#N/A</v>
      </c>
      <c r="F15" s="89"/>
      <c r="G15" s="4" t="e">
        <f t="shared" si="12"/>
        <v>#N/A</v>
      </c>
      <c r="H15" s="17" t="e">
        <f t="shared" si="0"/>
        <v>#N/A</v>
      </c>
      <c r="I15" s="90"/>
      <c r="J15" s="4" t="e">
        <f t="shared" si="13"/>
        <v>#N/A</v>
      </c>
      <c r="K15" s="17" t="e">
        <f t="shared" si="1"/>
        <v>#N/A</v>
      </c>
      <c r="L15" s="90"/>
      <c r="M15" s="4" t="e">
        <f t="shared" si="14"/>
        <v>#N/A</v>
      </c>
      <c r="N15" s="17" t="e">
        <f t="shared" si="2"/>
        <v>#N/A</v>
      </c>
      <c r="O15" s="90"/>
      <c r="P15" s="4" t="e">
        <f t="shared" si="15"/>
        <v>#N/A</v>
      </c>
      <c r="R15" s="15">
        <v>8</v>
      </c>
      <c r="S15" s="15">
        <v>11.275</v>
      </c>
      <c r="T15" s="15" t="e">
        <f t="shared" si="3"/>
        <v>#DIV/0!</v>
      </c>
      <c r="U15" s="15" t="e">
        <f t="shared" si="4"/>
        <v>#DIV/0!</v>
      </c>
      <c r="V15" s="15" t="e">
        <f t="shared" si="5"/>
        <v>#DIV/0!</v>
      </c>
      <c r="W15" s="15" t="e">
        <f t="shared" si="6"/>
        <v>#DIV/0!</v>
      </c>
      <c r="X15" s="15">
        <v>8</v>
      </c>
      <c r="Y15" s="15">
        <v>11.275</v>
      </c>
      <c r="Z15" s="15">
        <v>0</v>
      </c>
      <c r="AA15" s="15">
        <v>10.86865876601664</v>
      </c>
      <c r="AB15" s="15">
        <v>2.2999999999999998</v>
      </c>
      <c r="AC15" s="15">
        <v>11.488490736111739</v>
      </c>
      <c r="AD15" s="15">
        <v>7</v>
      </c>
      <c r="AE15" s="14" t="str">
        <f t="shared" si="7"/>
        <v>Prøve 8</v>
      </c>
      <c r="AF15" s="14" t="e">
        <f t="shared" si="16"/>
        <v>#N/A</v>
      </c>
      <c r="AG15" s="14" t="e">
        <f t="shared" si="17"/>
        <v>#N/A</v>
      </c>
      <c r="AH15" s="14" t="e">
        <f t="shared" si="18"/>
        <v>#N/A</v>
      </c>
      <c r="AI15" s="14" t="e">
        <f t="shared" si="19"/>
        <v>#N/A</v>
      </c>
      <c r="AJ15" s="14" t="e">
        <f t="shared" si="20"/>
        <v>#N/A</v>
      </c>
      <c r="AK15" s="16" t="e">
        <f t="shared" si="8"/>
        <v>#DIV/0!</v>
      </c>
      <c r="AL15" s="16" t="e">
        <f t="shared" si="9"/>
        <v>#DIV/0!</v>
      </c>
    </row>
    <row r="16" spans="1:38">
      <c r="A16" s="6" t="s">
        <v>92</v>
      </c>
      <c r="B16" s="89"/>
      <c r="C16" s="89"/>
      <c r="D16" s="4" t="e">
        <f t="shared" si="10"/>
        <v>#N/A</v>
      </c>
      <c r="E16" s="17" t="e">
        <f t="shared" si="11"/>
        <v>#N/A</v>
      </c>
      <c r="F16" s="89"/>
      <c r="G16" s="4" t="e">
        <f t="shared" si="12"/>
        <v>#N/A</v>
      </c>
      <c r="H16" s="17" t="e">
        <f t="shared" si="0"/>
        <v>#N/A</v>
      </c>
      <c r="I16" s="90"/>
      <c r="J16" s="4" t="e">
        <f t="shared" si="13"/>
        <v>#N/A</v>
      </c>
      <c r="K16" s="17" t="e">
        <f t="shared" si="1"/>
        <v>#N/A</v>
      </c>
      <c r="L16" s="90"/>
      <c r="M16" s="4" t="e">
        <f t="shared" si="14"/>
        <v>#N/A</v>
      </c>
      <c r="N16" s="17" t="e">
        <f t="shared" si="2"/>
        <v>#N/A</v>
      </c>
      <c r="O16" s="90"/>
      <c r="P16" s="4" t="e">
        <f t="shared" si="15"/>
        <v>#N/A</v>
      </c>
      <c r="R16" s="15">
        <v>9</v>
      </c>
      <c r="S16" s="15">
        <v>11.775</v>
      </c>
      <c r="T16" s="15" t="e">
        <f t="shared" si="3"/>
        <v>#DIV/0!</v>
      </c>
      <c r="U16" s="15" t="e">
        <f t="shared" si="4"/>
        <v>#DIV/0!</v>
      </c>
      <c r="V16" s="15" t="e">
        <f t="shared" si="5"/>
        <v>#DIV/0!</v>
      </c>
      <c r="W16" s="15" t="e">
        <f t="shared" si="6"/>
        <v>#DIV/0!</v>
      </c>
      <c r="X16" s="15">
        <v>9</v>
      </c>
      <c r="Y16" s="15">
        <v>11.775</v>
      </c>
      <c r="Z16" s="15">
        <v>0</v>
      </c>
      <c r="AA16" s="15">
        <v>11.536424150409189</v>
      </c>
      <c r="AB16" s="15">
        <v>3.3</v>
      </c>
      <c r="AC16" s="15">
        <v>12.44591721607855</v>
      </c>
      <c r="AD16" s="15">
        <v>9.1999999999999993</v>
      </c>
      <c r="AE16" s="14" t="str">
        <f t="shared" si="7"/>
        <v>Prøve 9</v>
      </c>
      <c r="AF16" s="14" t="e">
        <f t="shared" si="16"/>
        <v>#N/A</v>
      </c>
      <c r="AG16" s="14" t="e">
        <f t="shared" si="17"/>
        <v>#N/A</v>
      </c>
      <c r="AH16" s="14" t="e">
        <f t="shared" si="18"/>
        <v>#N/A</v>
      </c>
      <c r="AI16" s="14" t="e">
        <f t="shared" si="19"/>
        <v>#N/A</v>
      </c>
      <c r="AJ16" s="14" t="e">
        <f t="shared" si="20"/>
        <v>#N/A</v>
      </c>
      <c r="AK16" s="16" t="e">
        <f t="shared" si="8"/>
        <v>#DIV/0!</v>
      </c>
      <c r="AL16" s="16" t="e">
        <f t="shared" si="9"/>
        <v>#DIV/0!</v>
      </c>
    </row>
    <row r="17" spans="1:38">
      <c r="A17" s="6" t="s">
        <v>93</v>
      </c>
      <c r="B17" s="89"/>
      <c r="C17" s="89"/>
      <c r="D17" s="4" t="e">
        <f t="shared" si="10"/>
        <v>#N/A</v>
      </c>
      <c r="E17" s="17" t="e">
        <f t="shared" si="11"/>
        <v>#N/A</v>
      </c>
      <c r="F17" s="89"/>
      <c r="G17" s="4" t="e">
        <f t="shared" si="12"/>
        <v>#N/A</v>
      </c>
      <c r="H17" s="17" t="e">
        <f t="shared" si="0"/>
        <v>#N/A</v>
      </c>
      <c r="I17" s="90"/>
      <c r="J17" s="4" t="e">
        <f t="shared" si="13"/>
        <v>#N/A</v>
      </c>
      <c r="K17" s="17" t="e">
        <f t="shared" si="1"/>
        <v>#N/A</v>
      </c>
      <c r="L17" s="90"/>
      <c r="M17" s="4" t="e">
        <f t="shared" si="14"/>
        <v>#N/A</v>
      </c>
      <c r="N17" s="17" t="e">
        <f t="shared" si="2"/>
        <v>#N/A</v>
      </c>
      <c r="O17" s="90"/>
      <c r="P17" s="4" t="e">
        <f t="shared" si="15"/>
        <v>#N/A</v>
      </c>
      <c r="R17" s="15">
        <v>10</v>
      </c>
      <c r="S17" s="15">
        <v>12.275</v>
      </c>
      <c r="T17" s="15" t="e">
        <f t="shared" si="3"/>
        <v>#DIV/0!</v>
      </c>
      <c r="U17" s="15" t="e">
        <f t="shared" si="4"/>
        <v>#DIV/0!</v>
      </c>
      <c r="V17" s="15" t="e">
        <f t="shared" si="5"/>
        <v>#DIV/0!</v>
      </c>
      <c r="W17" s="15" t="e">
        <f t="shared" si="6"/>
        <v>#DIV/0!</v>
      </c>
      <c r="X17" s="15">
        <v>10</v>
      </c>
      <c r="Y17" s="15">
        <v>12.275</v>
      </c>
      <c r="Z17" s="15">
        <v>0</v>
      </c>
      <c r="AA17" s="15">
        <v>12.20418953480173</v>
      </c>
      <c r="AB17" s="15">
        <v>4.2</v>
      </c>
      <c r="AC17" s="15">
        <v>12.943778985661289</v>
      </c>
      <c r="AD17" s="15">
        <v>12.950059053066511</v>
      </c>
      <c r="AE17" s="14" t="str">
        <f t="shared" si="7"/>
        <v>Prøve 10</v>
      </c>
      <c r="AF17" s="14" t="e">
        <f t="shared" si="16"/>
        <v>#N/A</v>
      </c>
      <c r="AG17" s="14" t="e">
        <f t="shared" si="17"/>
        <v>#N/A</v>
      </c>
      <c r="AH17" s="14" t="e">
        <f t="shared" si="18"/>
        <v>#N/A</v>
      </c>
      <c r="AI17" s="14" t="e">
        <f t="shared" si="19"/>
        <v>#N/A</v>
      </c>
      <c r="AJ17" s="14" t="e">
        <f t="shared" si="20"/>
        <v>#N/A</v>
      </c>
      <c r="AK17" s="16" t="e">
        <f t="shared" si="8"/>
        <v>#DIV/0!</v>
      </c>
      <c r="AL17" s="16" t="e">
        <f t="shared" si="9"/>
        <v>#DIV/0!</v>
      </c>
    </row>
    <row r="18" spans="1:38">
      <c r="A18" s="6" t="s">
        <v>94</v>
      </c>
      <c r="B18" s="89"/>
      <c r="C18" s="89"/>
      <c r="D18" s="4" t="e">
        <f t="shared" si="10"/>
        <v>#N/A</v>
      </c>
      <c r="E18" s="17" t="e">
        <f t="shared" si="11"/>
        <v>#N/A</v>
      </c>
      <c r="F18" s="89"/>
      <c r="G18" s="4" t="e">
        <f t="shared" si="12"/>
        <v>#N/A</v>
      </c>
      <c r="H18" s="17" t="e">
        <f t="shared" si="0"/>
        <v>#N/A</v>
      </c>
      <c r="I18" s="90"/>
      <c r="J18" s="4" t="e">
        <f t="shared" si="13"/>
        <v>#N/A</v>
      </c>
      <c r="K18" s="17" t="e">
        <f t="shared" si="1"/>
        <v>#N/A</v>
      </c>
      <c r="L18" s="90"/>
      <c r="M18" s="4" t="e">
        <f t="shared" si="14"/>
        <v>#N/A</v>
      </c>
      <c r="N18" s="17" t="e">
        <f t="shared" si="2"/>
        <v>#N/A</v>
      </c>
      <c r="O18" s="90"/>
      <c r="P18" s="4" t="e">
        <f t="shared" si="15"/>
        <v>#N/A</v>
      </c>
      <c r="R18" s="15">
        <v>11</v>
      </c>
      <c r="S18" s="15">
        <v>12.775</v>
      </c>
      <c r="T18" s="15" t="e">
        <f t="shared" si="3"/>
        <v>#DIV/0!</v>
      </c>
      <c r="U18" s="15" t="e">
        <f t="shared" si="4"/>
        <v>#DIV/0!</v>
      </c>
      <c r="V18" s="15" t="e">
        <f t="shared" si="5"/>
        <v>#DIV/0!</v>
      </c>
      <c r="W18" s="15" t="e">
        <f t="shared" si="6"/>
        <v>#DIV/0!</v>
      </c>
      <c r="X18" s="15">
        <v>11</v>
      </c>
      <c r="Y18" s="15">
        <v>12.775</v>
      </c>
      <c r="Z18" s="15">
        <v>0</v>
      </c>
      <c r="AA18" s="15">
        <v>12.87195491919428</v>
      </c>
      <c r="AB18" s="15">
        <v>5.0999999999999996</v>
      </c>
      <c r="AC18" s="15"/>
      <c r="AD18" s="15"/>
      <c r="AE18" s="14" t="str">
        <f t="shared" si="7"/>
        <v>Prøve 11</v>
      </c>
      <c r="AF18" s="14" t="e">
        <f t="shared" si="16"/>
        <v>#N/A</v>
      </c>
      <c r="AG18" s="14" t="e">
        <f t="shared" si="17"/>
        <v>#N/A</v>
      </c>
      <c r="AH18" s="14" t="e">
        <f t="shared" si="18"/>
        <v>#N/A</v>
      </c>
      <c r="AI18" s="14" t="e">
        <f t="shared" si="19"/>
        <v>#N/A</v>
      </c>
      <c r="AJ18" s="14" t="e">
        <f t="shared" si="20"/>
        <v>#N/A</v>
      </c>
      <c r="AK18" s="16" t="e">
        <f t="shared" si="8"/>
        <v>#DIV/0!</v>
      </c>
      <c r="AL18" s="16" t="e">
        <f t="shared" si="9"/>
        <v>#DIV/0!</v>
      </c>
    </row>
    <row r="19" spans="1:38">
      <c r="A19" s="6" t="s">
        <v>95</v>
      </c>
      <c r="B19" s="89"/>
      <c r="C19" s="89"/>
      <c r="D19" s="4" t="e">
        <f t="shared" si="10"/>
        <v>#N/A</v>
      </c>
      <c r="E19" s="17" t="e">
        <f t="shared" si="11"/>
        <v>#N/A</v>
      </c>
      <c r="F19" s="89"/>
      <c r="G19" s="4" t="e">
        <f t="shared" si="12"/>
        <v>#N/A</v>
      </c>
      <c r="H19" s="17" t="e">
        <f t="shared" si="0"/>
        <v>#N/A</v>
      </c>
      <c r="I19" s="90"/>
      <c r="J19" s="4" t="e">
        <f t="shared" si="13"/>
        <v>#N/A</v>
      </c>
      <c r="K19" s="17" t="e">
        <f t="shared" si="1"/>
        <v>#N/A</v>
      </c>
      <c r="L19" s="90"/>
      <c r="M19" s="4" t="e">
        <f t="shared" si="14"/>
        <v>#N/A</v>
      </c>
      <c r="N19" s="17" t="e">
        <f t="shared" si="2"/>
        <v>#N/A</v>
      </c>
      <c r="O19" s="90"/>
      <c r="P19" s="4" t="e">
        <f t="shared" si="15"/>
        <v>#N/A</v>
      </c>
      <c r="R19" s="15">
        <v>12</v>
      </c>
      <c r="S19" s="15">
        <v>13.275</v>
      </c>
      <c r="T19" s="15" t="e">
        <f t="shared" si="3"/>
        <v>#DIV/0!</v>
      </c>
      <c r="U19" s="15" t="e">
        <f t="shared" si="4"/>
        <v>#DIV/0!</v>
      </c>
      <c r="V19" s="15" t="e">
        <f t="shared" si="5"/>
        <v>#DIV/0!</v>
      </c>
      <c r="W19" s="15" t="e">
        <f t="shared" si="6"/>
        <v>#DIV/0!</v>
      </c>
      <c r="X19" s="15">
        <v>12</v>
      </c>
      <c r="Y19" s="15">
        <v>13.275</v>
      </c>
      <c r="Z19" s="15">
        <v>0</v>
      </c>
      <c r="AA19" s="15">
        <v>13.539720303586829</v>
      </c>
      <c r="AB19" s="15">
        <v>6</v>
      </c>
      <c r="AC19" s="15"/>
      <c r="AD19" s="15"/>
      <c r="AE19" s="14" t="str">
        <f t="shared" si="7"/>
        <v>Prøve 12</v>
      </c>
      <c r="AF19" s="14" t="e">
        <f t="shared" si="16"/>
        <v>#N/A</v>
      </c>
      <c r="AG19" s="14" t="e">
        <f t="shared" si="17"/>
        <v>#N/A</v>
      </c>
      <c r="AH19" s="14" t="e">
        <f t="shared" si="18"/>
        <v>#N/A</v>
      </c>
      <c r="AI19" s="14" t="e">
        <f t="shared" si="19"/>
        <v>#N/A</v>
      </c>
      <c r="AJ19" s="14" t="e">
        <f t="shared" si="20"/>
        <v>#N/A</v>
      </c>
      <c r="AK19" s="16" t="e">
        <f t="shared" si="8"/>
        <v>#DIV/0!</v>
      </c>
      <c r="AL19" s="16" t="e">
        <f t="shared" si="9"/>
        <v>#DIV/0!</v>
      </c>
    </row>
    <row r="20" spans="1:38">
      <c r="A20" s="6" t="s">
        <v>96</v>
      </c>
      <c r="B20" s="89"/>
      <c r="C20" s="89"/>
      <c r="D20" s="4" t="e">
        <f t="shared" si="10"/>
        <v>#N/A</v>
      </c>
      <c r="E20" s="17" t="e">
        <f t="shared" si="11"/>
        <v>#N/A</v>
      </c>
      <c r="F20" s="89"/>
      <c r="G20" s="4" t="e">
        <f t="shared" si="12"/>
        <v>#N/A</v>
      </c>
      <c r="H20" s="17" t="e">
        <f t="shared" si="0"/>
        <v>#N/A</v>
      </c>
      <c r="I20" s="90"/>
      <c r="J20" s="4" t="e">
        <f t="shared" si="13"/>
        <v>#N/A</v>
      </c>
      <c r="K20" s="17" t="e">
        <f t="shared" si="1"/>
        <v>#N/A</v>
      </c>
      <c r="L20" s="90"/>
      <c r="M20" s="4" t="e">
        <f t="shared" si="14"/>
        <v>#N/A</v>
      </c>
      <c r="N20" s="17" t="e">
        <f t="shared" si="2"/>
        <v>#N/A</v>
      </c>
      <c r="O20" s="90"/>
      <c r="P20" s="4" t="e">
        <f t="shared" si="15"/>
        <v>#N/A</v>
      </c>
      <c r="R20" s="15">
        <v>13</v>
      </c>
      <c r="S20" s="15">
        <v>13.775</v>
      </c>
      <c r="T20" s="15" t="e">
        <f t="shared" si="3"/>
        <v>#DIV/0!</v>
      </c>
      <c r="U20" s="15" t="e">
        <f t="shared" si="4"/>
        <v>#DIV/0!</v>
      </c>
      <c r="V20" s="15" t="e">
        <f t="shared" si="5"/>
        <v>#DIV/0!</v>
      </c>
      <c r="W20" s="15" t="e">
        <f t="shared" si="6"/>
        <v>#DIV/0!</v>
      </c>
      <c r="X20" s="15">
        <v>13</v>
      </c>
      <c r="Y20" s="15">
        <v>13.775</v>
      </c>
      <c r="Z20" s="15">
        <v>0</v>
      </c>
      <c r="AA20" s="15">
        <v>14.20748568797937</v>
      </c>
      <c r="AB20" s="15">
        <v>7.3</v>
      </c>
      <c r="AC20" s="15"/>
      <c r="AD20" s="15"/>
      <c r="AE20" s="14" t="str">
        <f t="shared" si="7"/>
        <v>Prøve 13</v>
      </c>
      <c r="AF20" s="14" t="e">
        <f t="shared" si="16"/>
        <v>#N/A</v>
      </c>
      <c r="AG20" s="14" t="e">
        <f t="shared" si="17"/>
        <v>#N/A</v>
      </c>
      <c r="AH20" s="14" t="e">
        <f t="shared" si="18"/>
        <v>#N/A</v>
      </c>
      <c r="AI20" s="14" t="e">
        <f t="shared" si="19"/>
        <v>#N/A</v>
      </c>
      <c r="AJ20" s="14" t="e">
        <f t="shared" si="20"/>
        <v>#N/A</v>
      </c>
      <c r="AK20" s="16" t="e">
        <f t="shared" si="8"/>
        <v>#DIV/0!</v>
      </c>
      <c r="AL20" s="16" t="e">
        <f t="shared" si="9"/>
        <v>#DIV/0!</v>
      </c>
    </row>
    <row r="21" spans="1:38">
      <c r="A21" s="6" t="s">
        <v>97</v>
      </c>
      <c r="B21" s="89"/>
      <c r="C21" s="89"/>
      <c r="D21" s="4" t="e">
        <f t="shared" si="10"/>
        <v>#N/A</v>
      </c>
      <c r="E21" s="17" t="e">
        <f t="shared" si="11"/>
        <v>#N/A</v>
      </c>
      <c r="F21" s="89"/>
      <c r="G21" s="4" t="e">
        <f t="shared" si="12"/>
        <v>#N/A</v>
      </c>
      <c r="H21" s="17" t="e">
        <f t="shared" si="0"/>
        <v>#N/A</v>
      </c>
      <c r="I21" s="90"/>
      <c r="J21" s="4" t="e">
        <f t="shared" si="13"/>
        <v>#N/A</v>
      </c>
      <c r="K21" s="17" t="e">
        <f t="shared" si="1"/>
        <v>#N/A</v>
      </c>
      <c r="L21" s="90"/>
      <c r="M21" s="4" t="e">
        <f t="shared" si="14"/>
        <v>#N/A</v>
      </c>
      <c r="N21" s="17" t="e">
        <f t="shared" si="2"/>
        <v>#N/A</v>
      </c>
      <c r="O21" s="90"/>
      <c r="P21" s="4" t="e">
        <f t="shared" si="15"/>
        <v>#N/A</v>
      </c>
      <c r="R21" s="15">
        <v>14</v>
      </c>
      <c r="S21" s="15">
        <v>14.275</v>
      </c>
      <c r="T21" s="15" t="e">
        <f t="shared" si="3"/>
        <v>#DIV/0!</v>
      </c>
      <c r="U21" s="15" t="e">
        <f t="shared" si="4"/>
        <v>#DIV/0!</v>
      </c>
      <c r="V21" s="15" t="e">
        <f t="shared" si="5"/>
        <v>#DIV/0!</v>
      </c>
      <c r="W21" s="15" t="e">
        <f t="shared" si="6"/>
        <v>#DIV/0!</v>
      </c>
      <c r="X21" s="15">
        <v>14</v>
      </c>
      <c r="Y21" s="15">
        <v>14.275</v>
      </c>
      <c r="Z21" s="15">
        <v>0</v>
      </c>
      <c r="AA21" s="15">
        <v>14.87525107237192</v>
      </c>
      <c r="AB21" s="15">
        <v>8.6999999999999993</v>
      </c>
      <c r="AC21" s="15"/>
      <c r="AD21" s="15"/>
      <c r="AE21" s="14" t="str">
        <f t="shared" si="7"/>
        <v>Prøve 14</v>
      </c>
      <c r="AF21" s="14" t="e">
        <f t="shared" si="16"/>
        <v>#N/A</v>
      </c>
      <c r="AG21" s="14" t="e">
        <f t="shared" si="17"/>
        <v>#N/A</v>
      </c>
      <c r="AH21" s="14" t="e">
        <f t="shared" si="18"/>
        <v>#N/A</v>
      </c>
      <c r="AI21" s="14" t="e">
        <f t="shared" si="19"/>
        <v>#N/A</v>
      </c>
      <c r="AJ21" s="14" t="e">
        <f t="shared" si="20"/>
        <v>#N/A</v>
      </c>
      <c r="AK21" s="16" t="e">
        <f t="shared" si="8"/>
        <v>#DIV/0!</v>
      </c>
      <c r="AL21" s="16" t="e">
        <f t="shared" si="9"/>
        <v>#DIV/0!</v>
      </c>
    </row>
    <row r="22" spans="1:38">
      <c r="A22" s="6" t="s">
        <v>98</v>
      </c>
      <c r="B22" s="89"/>
      <c r="C22" s="89"/>
      <c r="D22" s="4" t="e">
        <f t="shared" si="10"/>
        <v>#N/A</v>
      </c>
      <c r="E22" s="17" t="e">
        <f t="shared" si="11"/>
        <v>#N/A</v>
      </c>
      <c r="F22" s="90"/>
      <c r="G22" s="4" t="e">
        <f t="shared" si="12"/>
        <v>#N/A</v>
      </c>
      <c r="H22" s="17" t="e">
        <f t="shared" si="0"/>
        <v>#N/A</v>
      </c>
      <c r="I22" s="90"/>
      <c r="J22" s="4" t="e">
        <f t="shared" si="13"/>
        <v>#N/A</v>
      </c>
      <c r="K22" s="17" t="e">
        <f t="shared" si="1"/>
        <v>#N/A</v>
      </c>
      <c r="L22" s="90"/>
      <c r="M22" s="4" t="e">
        <f t="shared" si="14"/>
        <v>#N/A</v>
      </c>
      <c r="N22" s="17" t="e">
        <f t="shared" si="2"/>
        <v>#N/A</v>
      </c>
      <c r="O22" s="90"/>
      <c r="P22" s="4" t="e">
        <f t="shared" si="15"/>
        <v>#N/A</v>
      </c>
      <c r="R22" s="15">
        <v>15</v>
      </c>
      <c r="S22" s="15">
        <v>14.775</v>
      </c>
      <c r="T22" s="15" t="e">
        <f t="shared" si="3"/>
        <v>#DIV/0!</v>
      </c>
      <c r="U22" s="15" t="e">
        <f t="shared" si="4"/>
        <v>#DIV/0!</v>
      </c>
      <c r="V22" s="15" t="e">
        <f t="shared" si="5"/>
        <v>#DIV/0!</v>
      </c>
      <c r="W22" s="15" t="e">
        <f t="shared" si="6"/>
        <v>#DIV/0!</v>
      </c>
      <c r="X22" s="15">
        <v>15</v>
      </c>
      <c r="Y22" s="15">
        <v>14.775</v>
      </c>
      <c r="Z22" s="15">
        <v>0.2</v>
      </c>
      <c r="AA22" s="15">
        <v>15.54301645676447</v>
      </c>
      <c r="AB22" s="15">
        <v>10</v>
      </c>
      <c r="AC22" s="15"/>
      <c r="AD22" s="15"/>
      <c r="AE22" s="14" t="str">
        <f t="shared" si="7"/>
        <v>Prøve 15</v>
      </c>
      <c r="AF22" s="14" t="e">
        <f t="shared" si="16"/>
        <v>#N/A</v>
      </c>
      <c r="AG22" s="14" t="e">
        <f t="shared" si="17"/>
        <v>#N/A</v>
      </c>
      <c r="AH22" s="14" t="e">
        <f t="shared" si="18"/>
        <v>#N/A</v>
      </c>
      <c r="AI22" s="14" t="e">
        <f t="shared" si="19"/>
        <v>#N/A</v>
      </c>
      <c r="AJ22" s="14" t="e">
        <f t="shared" si="20"/>
        <v>#N/A</v>
      </c>
      <c r="AK22" s="16" t="e">
        <f t="shared" si="8"/>
        <v>#DIV/0!</v>
      </c>
      <c r="AL22" s="16" t="e">
        <f t="shared" si="9"/>
        <v>#DIV/0!</v>
      </c>
    </row>
    <row r="23" spans="1:38">
      <c r="A23" s="6" t="s">
        <v>99</v>
      </c>
      <c r="B23" s="89"/>
      <c r="C23" s="89"/>
      <c r="D23" s="4" t="e">
        <f t="shared" si="10"/>
        <v>#N/A</v>
      </c>
      <c r="E23" s="17" t="e">
        <f t="shared" si="11"/>
        <v>#N/A</v>
      </c>
      <c r="F23" s="90"/>
      <c r="G23" s="4" t="e">
        <f t="shared" si="12"/>
        <v>#N/A</v>
      </c>
      <c r="H23" s="17" t="e">
        <f t="shared" si="0"/>
        <v>#N/A</v>
      </c>
      <c r="I23" s="90"/>
      <c r="J23" s="4" t="e">
        <f t="shared" si="13"/>
        <v>#N/A</v>
      </c>
      <c r="K23" s="17" t="e">
        <f t="shared" si="1"/>
        <v>#N/A</v>
      </c>
      <c r="L23" s="90"/>
      <c r="M23" s="4" t="e">
        <f t="shared" si="14"/>
        <v>#N/A</v>
      </c>
      <c r="N23" s="17" t="e">
        <f t="shared" si="2"/>
        <v>#N/A</v>
      </c>
      <c r="O23" s="90"/>
      <c r="P23" s="4" t="e">
        <f t="shared" si="15"/>
        <v>#N/A</v>
      </c>
      <c r="R23" s="15">
        <v>16</v>
      </c>
      <c r="S23" s="15">
        <v>15.275</v>
      </c>
      <c r="T23" s="15" t="e">
        <f t="shared" si="3"/>
        <v>#DIV/0!</v>
      </c>
      <c r="U23" s="15" t="e">
        <f t="shared" si="4"/>
        <v>#DIV/0!</v>
      </c>
      <c r="V23" s="15" t="e">
        <f t="shared" si="5"/>
        <v>#DIV/0!</v>
      </c>
      <c r="W23" s="15" t="e">
        <f t="shared" si="6"/>
        <v>#DIV/0!</v>
      </c>
      <c r="X23" s="15">
        <v>16</v>
      </c>
      <c r="Y23" s="15">
        <v>15.275</v>
      </c>
      <c r="Z23" s="15">
        <v>1.6</v>
      </c>
      <c r="AA23" s="15">
        <v>16.210781841157019</v>
      </c>
      <c r="AB23" s="15">
        <v>12</v>
      </c>
      <c r="AC23" s="15"/>
      <c r="AD23" s="15"/>
      <c r="AE23" s="14" t="str">
        <f t="shared" si="7"/>
        <v>Prøve 16</v>
      </c>
      <c r="AF23" s="14" t="e">
        <f t="shared" si="16"/>
        <v>#N/A</v>
      </c>
      <c r="AG23" s="14" t="e">
        <f t="shared" si="17"/>
        <v>#N/A</v>
      </c>
      <c r="AH23" s="14" t="e">
        <f t="shared" si="18"/>
        <v>#N/A</v>
      </c>
      <c r="AI23" s="14" t="e">
        <f t="shared" si="19"/>
        <v>#N/A</v>
      </c>
      <c r="AJ23" s="14" t="e">
        <f t="shared" si="20"/>
        <v>#N/A</v>
      </c>
      <c r="AK23" s="16" t="e">
        <f t="shared" si="8"/>
        <v>#DIV/0!</v>
      </c>
      <c r="AL23" s="16" t="e">
        <f t="shared" si="9"/>
        <v>#DIV/0!</v>
      </c>
    </row>
    <row r="24" spans="1:38">
      <c r="A24" s="6" t="s">
        <v>100</v>
      </c>
      <c r="B24" s="89"/>
      <c r="C24" s="89"/>
      <c r="D24" s="4" t="e">
        <f t="shared" si="10"/>
        <v>#N/A</v>
      </c>
      <c r="E24" s="17" t="e">
        <f t="shared" si="11"/>
        <v>#N/A</v>
      </c>
      <c r="F24" s="90"/>
      <c r="G24" s="4" t="e">
        <f t="shared" si="12"/>
        <v>#N/A</v>
      </c>
      <c r="H24" s="17" t="e">
        <f t="shared" si="0"/>
        <v>#N/A</v>
      </c>
      <c r="I24" s="90"/>
      <c r="J24" s="4" t="e">
        <f t="shared" si="13"/>
        <v>#N/A</v>
      </c>
      <c r="K24" s="17" t="e">
        <f t="shared" si="1"/>
        <v>#N/A</v>
      </c>
      <c r="L24" s="90"/>
      <c r="M24" s="4" t="e">
        <f t="shared" si="14"/>
        <v>#N/A</v>
      </c>
      <c r="N24" s="17" t="e">
        <f t="shared" si="2"/>
        <v>#N/A</v>
      </c>
      <c r="O24" s="90"/>
      <c r="P24" s="4" t="e">
        <f t="shared" si="15"/>
        <v>#N/A</v>
      </c>
      <c r="R24" s="15">
        <v>17</v>
      </c>
      <c r="S24" s="15">
        <v>15.775</v>
      </c>
      <c r="T24" s="15" t="e">
        <f t="shared" si="3"/>
        <v>#DIV/0!</v>
      </c>
      <c r="U24" s="15" t="e">
        <f t="shared" si="4"/>
        <v>#DIV/0!</v>
      </c>
      <c r="V24" s="15" t="e">
        <f t="shared" si="5"/>
        <v>#DIV/0!</v>
      </c>
      <c r="W24" s="15" t="e">
        <f t="shared" si="6"/>
        <v>#DIV/0!</v>
      </c>
      <c r="X24" s="15">
        <v>17</v>
      </c>
      <c r="Y24" s="15">
        <v>15.775</v>
      </c>
      <c r="Z24" s="15">
        <v>2.2000000000000002</v>
      </c>
      <c r="AA24" s="15">
        <v>16.878547225549561</v>
      </c>
      <c r="AB24" s="15">
        <v>14.5</v>
      </c>
      <c r="AC24" s="15"/>
      <c r="AD24" s="15"/>
      <c r="AE24" s="14" t="str">
        <f t="shared" si="7"/>
        <v>Prøve 17</v>
      </c>
      <c r="AF24" s="14" t="e">
        <f t="shared" si="16"/>
        <v>#N/A</v>
      </c>
      <c r="AG24" s="14" t="e">
        <f t="shared" si="17"/>
        <v>#N/A</v>
      </c>
      <c r="AH24" s="14" t="e">
        <f t="shared" si="18"/>
        <v>#N/A</v>
      </c>
      <c r="AI24" s="14" t="e">
        <f t="shared" si="19"/>
        <v>#N/A</v>
      </c>
      <c r="AJ24" s="14" t="e">
        <f t="shared" si="20"/>
        <v>#N/A</v>
      </c>
      <c r="AK24" s="16" t="e">
        <f t="shared" si="8"/>
        <v>#DIV/0!</v>
      </c>
      <c r="AL24" s="16" t="e">
        <f t="shared" si="9"/>
        <v>#DIV/0!</v>
      </c>
    </row>
    <row r="25" spans="1:38">
      <c r="A25" s="6" t="s">
        <v>101</v>
      </c>
      <c r="B25" s="89"/>
      <c r="C25" s="89"/>
      <c r="D25" s="4" t="e">
        <f t="shared" si="10"/>
        <v>#N/A</v>
      </c>
      <c r="E25" s="17" t="e">
        <f t="shared" si="11"/>
        <v>#N/A</v>
      </c>
      <c r="F25" s="90"/>
      <c r="G25" s="4" t="e">
        <f t="shared" si="12"/>
        <v>#N/A</v>
      </c>
      <c r="H25" s="17" t="e">
        <f t="shared" si="0"/>
        <v>#N/A</v>
      </c>
      <c r="I25" s="90"/>
      <c r="J25" s="4" t="e">
        <f t="shared" si="13"/>
        <v>#N/A</v>
      </c>
      <c r="K25" s="17" t="e">
        <f t="shared" si="1"/>
        <v>#N/A</v>
      </c>
      <c r="L25" s="90"/>
      <c r="M25" s="4" t="e">
        <f t="shared" si="14"/>
        <v>#N/A</v>
      </c>
      <c r="N25" s="17" t="e">
        <f t="shared" si="2"/>
        <v>#N/A</v>
      </c>
      <c r="O25" s="90"/>
      <c r="P25" s="4" t="e">
        <f t="shared" si="15"/>
        <v>#N/A</v>
      </c>
      <c r="R25" s="15">
        <v>18</v>
      </c>
      <c r="S25" s="15">
        <v>16.274999999999999</v>
      </c>
      <c r="T25" s="15" t="e">
        <f t="shared" si="3"/>
        <v>#DIV/0!</v>
      </c>
      <c r="U25" s="15" t="e">
        <f t="shared" si="4"/>
        <v>#DIV/0!</v>
      </c>
      <c r="V25" s="15" t="e">
        <f t="shared" si="5"/>
        <v>#DIV/0!</v>
      </c>
      <c r="W25" s="15" t="e">
        <f t="shared" si="6"/>
        <v>#DIV/0!</v>
      </c>
      <c r="X25" s="15">
        <v>18</v>
      </c>
      <c r="Y25" s="15">
        <v>16.274999999999999</v>
      </c>
      <c r="Z25" s="15">
        <v>3</v>
      </c>
      <c r="AA25" s="15">
        <v>17.170000000000002</v>
      </c>
      <c r="AB25" s="15">
        <v>17.170000000000002</v>
      </c>
      <c r="AC25" s="15"/>
      <c r="AD25" s="15"/>
      <c r="AE25" s="14" t="str">
        <f t="shared" si="7"/>
        <v>Prøve 18</v>
      </c>
      <c r="AF25" s="14" t="e">
        <f t="shared" si="16"/>
        <v>#N/A</v>
      </c>
      <c r="AG25" s="14" t="e">
        <f t="shared" si="17"/>
        <v>#N/A</v>
      </c>
      <c r="AH25" s="14" t="e">
        <f t="shared" si="18"/>
        <v>#N/A</v>
      </c>
      <c r="AI25" s="14" t="e">
        <f t="shared" si="19"/>
        <v>#N/A</v>
      </c>
      <c r="AJ25" s="14" t="e">
        <f t="shared" si="20"/>
        <v>#N/A</v>
      </c>
      <c r="AK25" s="16" t="e">
        <f t="shared" si="8"/>
        <v>#DIV/0!</v>
      </c>
      <c r="AL25" s="16" t="e">
        <f t="shared" si="9"/>
        <v>#DIV/0!</v>
      </c>
    </row>
    <row r="26" spans="1:38">
      <c r="A26" s="6" t="s">
        <v>102</v>
      </c>
      <c r="B26" s="89"/>
      <c r="C26" s="89"/>
      <c r="D26" s="4" t="e">
        <f t="shared" si="10"/>
        <v>#N/A</v>
      </c>
      <c r="E26" s="17" t="e">
        <f t="shared" si="11"/>
        <v>#N/A</v>
      </c>
      <c r="F26" s="90"/>
      <c r="G26" s="4" t="e">
        <f t="shared" si="12"/>
        <v>#N/A</v>
      </c>
      <c r="H26" s="17" t="e">
        <f t="shared" si="0"/>
        <v>#N/A</v>
      </c>
      <c r="I26" s="90"/>
      <c r="J26" s="4" t="e">
        <f t="shared" si="13"/>
        <v>#N/A</v>
      </c>
      <c r="K26" s="17" t="e">
        <f t="shared" si="1"/>
        <v>#N/A</v>
      </c>
      <c r="L26" s="90"/>
      <c r="M26" s="4" t="e">
        <f t="shared" si="14"/>
        <v>#N/A</v>
      </c>
      <c r="N26" s="17" t="e">
        <f t="shared" si="2"/>
        <v>#N/A</v>
      </c>
      <c r="O26" s="90"/>
      <c r="P26" s="4" t="e">
        <f t="shared" si="15"/>
        <v>#N/A</v>
      </c>
      <c r="R26" s="15">
        <v>19</v>
      </c>
      <c r="S26" s="15">
        <v>16.774999999999999</v>
      </c>
      <c r="T26" s="15" t="e">
        <f t="shared" si="3"/>
        <v>#DIV/0!</v>
      </c>
      <c r="U26" s="15" t="e">
        <f t="shared" si="4"/>
        <v>#DIV/0!</v>
      </c>
      <c r="V26" s="15" t="e">
        <f t="shared" si="5"/>
        <v>#DIV/0!</v>
      </c>
      <c r="W26" s="15" t="e">
        <f t="shared" si="6"/>
        <v>#DIV/0!</v>
      </c>
      <c r="X26" s="15">
        <v>19</v>
      </c>
      <c r="Y26" s="15">
        <v>16.774999999999999</v>
      </c>
      <c r="Z26" s="15">
        <v>3.6</v>
      </c>
      <c r="AA26" s="15"/>
      <c r="AB26" s="15"/>
      <c r="AC26" s="15"/>
      <c r="AD26" s="15"/>
      <c r="AE26" s="14" t="str">
        <f t="shared" si="7"/>
        <v>Prøve 19</v>
      </c>
      <c r="AF26" s="14" t="e">
        <f t="shared" si="16"/>
        <v>#N/A</v>
      </c>
      <c r="AG26" s="14" t="e">
        <f t="shared" si="17"/>
        <v>#N/A</v>
      </c>
      <c r="AH26" s="14" t="e">
        <f t="shared" si="18"/>
        <v>#N/A</v>
      </c>
      <c r="AI26" s="14" t="e">
        <f t="shared" si="19"/>
        <v>#N/A</v>
      </c>
      <c r="AJ26" s="14" t="e">
        <f t="shared" si="20"/>
        <v>#N/A</v>
      </c>
      <c r="AK26" s="16" t="e">
        <f t="shared" si="8"/>
        <v>#DIV/0!</v>
      </c>
      <c r="AL26" s="16" t="e">
        <f t="shared" si="9"/>
        <v>#DIV/0!</v>
      </c>
    </row>
    <row r="27" spans="1:38">
      <c r="A27" s="6" t="s">
        <v>103</v>
      </c>
      <c r="B27" s="89"/>
      <c r="C27" s="89"/>
      <c r="D27" s="4" t="e">
        <f t="shared" si="10"/>
        <v>#N/A</v>
      </c>
      <c r="E27" s="17" t="e">
        <f t="shared" si="11"/>
        <v>#N/A</v>
      </c>
      <c r="F27" s="90"/>
      <c r="G27" s="4" t="e">
        <f t="shared" si="12"/>
        <v>#N/A</v>
      </c>
      <c r="H27" s="17" t="e">
        <f t="shared" si="0"/>
        <v>#N/A</v>
      </c>
      <c r="I27" s="90"/>
      <c r="J27" s="4" t="e">
        <f t="shared" si="13"/>
        <v>#N/A</v>
      </c>
      <c r="K27" s="17" t="e">
        <f t="shared" si="1"/>
        <v>#N/A</v>
      </c>
      <c r="L27" s="90"/>
      <c r="M27" s="4" t="e">
        <f t="shared" si="14"/>
        <v>#N/A</v>
      </c>
      <c r="N27" s="17" t="e">
        <f t="shared" si="2"/>
        <v>#N/A</v>
      </c>
      <c r="O27" s="90"/>
      <c r="P27" s="4" t="e">
        <f t="shared" si="15"/>
        <v>#N/A</v>
      </c>
      <c r="R27" s="15">
        <v>20</v>
      </c>
      <c r="S27" s="15">
        <v>17.274999999999999</v>
      </c>
      <c r="T27" s="15" t="e">
        <f t="shared" si="3"/>
        <v>#DIV/0!</v>
      </c>
      <c r="U27" s="15" t="e">
        <f t="shared" si="4"/>
        <v>#DIV/0!</v>
      </c>
      <c r="V27" s="15" t="e">
        <f t="shared" si="5"/>
        <v>#DIV/0!</v>
      </c>
      <c r="W27" s="15" t="e">
        <f t="shared" si="6"/>
        <v>#DIV/0!</v>
      </c>
      <c r="X27" s="15">
        <v>20</v>
      </c>
      <c r="Y27" s="15">
        <v>17.274999999999999</v>
      </c>
      <c r="Z27" s="15">
        <v>4.2</v>
      </c>
      <c r="AA27" s="15"/>
      <c r="AB27" s="15"/>
      <c r="AC27" s="15"/>
      <c r="AD27" s="15"/>
      <c r="AE27" s="14" t="str">
        <f t="shared" si="7"/>
        <v>Prøve 20</v>
      </c>
      <c r="AF27" s="14" t="e">
        <f t="shared" si="16"/>
        <v>#N/A</v>
      </c>
      <c r="AG27" s="14" t="e">
        <f t="shared" si="17"/>
        <v>#N/A</v>
      </c>
      <c r="AH27" s="14" t="e">
        <f t="shared" si="18"/>
        <v>#N/A</v>
      </c>
      <c r="AI27" s="14" t="e">
        <f t="shared" si="19"/>
        <v>#N/A</v>
      </c>
      <c r="AJ27" s="14" t="e">
        <f t="shared" si="20"/>
        <v>#N/A</v>
      </c>
      <c r="AK27" s="16" t="e">
        <f t="shared" si="8"/>
        <v>#DIV/0!</v>
      </c>
      <c r="AL27" s="16" t="e">
        <f t="shared" si="9"/>
        <v>#DIV/0!</v>
      </c>
    </row>
    <row r="28" spans="1:38">
      <c r="A28" s="6" t="s">
        <v>104</v>
      </c>
      <c r="B28" s="90"/>
      <c r="C28" s="90"/>
      <c r="D28" s="4" t="e">
        <f t="shared" si="10"/>
        <v>#N/A</v>
      </c>
      <c r="E28" s="17" t="e">
        <f t="shared" si="11"/>
        <v>#N/A</v>
      </c>
      <c r="F28" s="90"/>
      <c r="G28" s="4" t="e">
        <f t="shared" si="12"/>
        <v>#N/A</v>
      </c>
      <c r="H28" s="17" t="e">
        <f t="shared" si="0"/>
        <v>#N/A</v>
      </c>
      <c r="I28" s="90"/>
      <c r="J28" s="4" t="e">
        <f t="shared" si="13"/>
        <v>#N/A</v>
      </c>
      <c r="K28" s="17" t="e">
        <f t="shared" si="1"/>
        <v>#N/A</v>
      </c>
      <c r="L28" s="90"/>
      <c r="M28" s="4" t="e">
        <f t="shared" si="14"/>
        <v>#N/A</v>
      </c>
      <c r="N28" s="17" t="e">
        <f t="shared" si="2"/>
        <v>#N/A</v>
      </c>
      <c r="O28" s="90"/>
      <c r="P28" s="4" t="e">
        <f t="shared" si="15"/>
        <v>#N/A</v>
      </c>
      <c r="R28" s="15">
        <v>21</v>
      </c>
      <c r="S28" s="15">
        <v>17.774999999999999</v>
      </c>
      <c r="T28" s="15" t="e">
        <f t="shared" si="3"/>
        <v>#DIV/0!</v>
      </c>
      <c r="U28" s="15" t="e">
        <f t="shared" si="4"/>
        <v>#DIV/0!</v>
      </c>
      <c r="V28" s="15" t="e">
        <f t="shared" si="5"/>
        <v>#DIV/0!</v>
      </c>
      <c r="W28" s="15" t="e">
        <f t="shared" si="6"/>
        <v>#DIV/0!</v>
      </c>
      <c r="X28" s="15">
        <v>21</v>
      </c>
      <c r="Y28" s="15">
        <v>17.774999999999999</v>
      </c>
      <c r="Z28" s="15">
        <v>5</v>
      </c>
      <c r="AA28" s="15"/>
      <c r="AB28" s="15"/>
      <c r="AC28" s="15"/>
      <c r="AD28" s="15"/>
      <c r="AE28" s="14" t="str">
        <f t="shared" si="7"/>
        <v>Prøve 21</v>
      </c>
      <c r="AF28" s="14" t="e">
        <f t="shared" si="16"/>
        <v>#N/A</v>
      </c>
      <c r="AG28" s="14" t="e">
        <f t="shared" si="17"/>
        <v>#N/A</v>
      </c>
      <c r="AH28" s="14" t="e">
        <f t="shared" si="18"/>
        <v>#N/A</v>
      </c>
      <c r="AI28" s="14" t="e">
        <f t="shared" si="19"/>
        <v>#N/A</v>
      </c>
      <c r="AJ28" s="14" t="e">
        <f t="shared" si="20"/>
        <v>#N/A</v>
      </c>
      <c r="AK28" s="16" t="e">
        <f t="shared" si="8"/>
        <v>#DIV/0!</v>
      </c>
      <c r="AL28" s="16" t="e">
        <f t="shared" si="9"/>
        <v>#DIV/0!</v>
      </c>
    </row>
    <row r="29" spans="1:38">
      <c r="A29" s="6" t="s">
        <v>105</v>
      </c>
      <c r="B29" s="90"/>
      <c r="C29" s="90"/>
      <c r="D29" s="4" t="e">
        <f t="shared" si="10"/>
        <v>#N/A</v>
      </c>
      <c r="E29" s="17" t="e">
        <f t="shared" si="11"/>
        <v>#N/A</v>
      </c>
      <c r="F29" s="90"/>
      <c r="G29" s="4" t="e">
        <f t="shared" si="12"/>
        <v>#N/A</v>
      </c>
      <c r="H29" s="17" t="e">
        <f t="shared" si="0"/>
        <v>#N/A</v>
      </c>
      <c r="I29" s="90"/>
      <c r="J29" s="4" t="e">
        <f t="shared" si="13"/>
        <v>#N/A</v>
      </c>
      <c r="K29" s="17" t="e">
        <f t="shared" si="1"/>
        <v>#N/A</v>
      </c>
      <c r="L29" s="90"/>
      <c r="M29" s="4" t="e">
        <f t="shared" si="14"/>
        <v>#N/A</v>
      </c>
      <c r="N29" s="17" t="e">
        <f t="shared" si="2"/>
        <v>#N/A</v>
      </c>
      <c r="O29" s="90"/>
      <c r="P29" s="4" t="e">
        <f t="shared" si="15"/>
        <v>#N/A</v>
      </c>
      <c r="R29" s="15">
        <v>22</v>
      </c>
      <c r="S29" s="15">
        <v>18.274999999999999</v>
      </c>
      <c r="T29" s="15" t="e">
        <f t="shared" si="3"/>
        <v>#DIV/0!</v>
      </c>
      <c r="U29" s="15" t="e">
        <f t="shared" si="4"/>
        <v>#DIV/0!</v>
      </c>
      <c r="V29" s="15" t="e">
        <f t="shared" si="5"/>
        <v>#DIV/0!</v>
      </c>
      <c r="W29" s="15" t="e">
        <f t="shared" si="6"/>
        <v>#DIV/0!</v>
      </c>
      <c r="X29" s="15">
        <v>22</v>
      </c>
      <c r="Y29" s="15">
        <v>18.274999999999999</v>
      </c>
      <c r="Z29" s="15">
        <v>5.6</v>
      </c>
      <c r="AA29" s="15"/>
      <c r="AB29" s="15"/>
      <c r="AC29" s="15"/>
      <c r="AD29" s="15"/>
      <c r="AE29" s="14" t="str">
        <f t="shared" si="7"/>
        <v>Prøve 22</v>
      </c>
      <c r="AF29" s="14" t="e">
        <f t="shared" si="16"/>
        <v>#N/A</v>
      </c>
      <c r="AG29" s="14" t="e">
        <f t="shared" si="17"/>
        <v>#N/A</v>
      </c>
      <c r="AH29" s="14" t="e">
        <f t="shared" si="18"/>
        <v>#N/A</v>
      </c>
      <c r="AI29" s="14" t="e">
        <f t="shared" si="19"/>
        <v>#N/A</v>
      </c>
      <c r="AJ29" s="14" t="e">
        <f t="shared" si="20"/>
        <v>#N/A</v>
      </c>
      <c r="AK29" s="16" t="e">
        <f t="shared" si="8"/>
        <v>#DIV/0!</v>
      </c>
      <c r="AL29" s="16" t="e">
        <f t="shared" si="9"/>
        <v>#DIV/0!</v>
      </c>
    </row>
    <row r="30" spans="1:38">
      <c r="A30" s="6" t="s">
        <v>106</v>
      </c>
      <c r="B30" s="90"/>
      <c r="C30" s="90"/>
      <c r="D30" s="4" t="e">
        <f t="shared" si="10"/>
        <v>#N/A</v>
      </c>
      <c r="E30" s="17" t="e">
        <f t="shared" si="11"/>
        <v>#N/A</v>
      </c>
      <c r="F30" s="90"/>
      <c r="G30" s="4" t="e">
        <f t="shared" si="12"/>
        <v>#N/A</v>
      </c>
      <c r="H30" s="17" t="e">
        <f t="shared" si="0"/>
        <v>#N/A</v>
      </c>
      <c r="I30" s="90"/>
      <c r="J30" s="4" t="e">
        <f t="shared" si="13"/>
        <v>#N/A</v>
      </c>
      <c r="K30" s="17" t="e">
        <f t="shared" si="1"/>
        <v>#N/A</v>
      </c>
      <c r="L30" s="90"/>
      <c r="M30" s="4" t="e">
        <f t="shared" si="14"/>
        <v>#N/A</v>
      </c>
      <c r="N30" s="17" t="e">
        <f t="shared" si="2"/>
        <v>#N/A</v>
      </c>
      <c r="O30" s="90"/>
      <c r="P30" s="4" t="e">
        <f t="shared" si="15"/>
        <v>#N/A</v>
      </c>
      <c r="R30" s="15">
        <v>23</v>
      </c>
      <c r="S30" s="15">
        <v>18.774999999999999</v>
      </c>
      <c r="T30" s="15" t="e">
        <f t="shared" si="3"/>
        <v>#DIV/0!</v>
      </c>
      <c r="U30" s="15" t="e">
        <f t="shared" si="4"/>
        <v>#DIV/0!</v>
      </c>
      <c r="V30" s="15" t="e">
        <f t="shared" si="5"/>
        <v>#DIV/0!</v>
      </c>
      <c r="W30" s="15" t="e">
        <f t="shared" si="6"/>
        <v>#DIV/0!</v>
      </c>
      <c r="X30" s="15">
        <v>23</v>
      </c>
      <c r="Y30" s="15">
        <v>18.774999999999999</v>
      </c>
      <c r="Z30" s="15">
        <v>6.4</v>
      </c>
      <c r="AA30" s="15"/>
      <c r="AB30" s="15"/>
      <c r="AC30" s="15"/>
      <c r="AD30" s="15"/>
      <c r="AE30" s="14" t="str">
        <f t="shared" si="7"/>
        <v>Prøve 23</v>
      </c>
      <c r="AF30" s="14" t="e">
        <f t="shared" si="16"/>
        <v>#N/A</v>
      </c>
      <c r="AG30" s="14" t="e">
        <f t="shared" si="17"/>
        <v>#N/A</v>
      </c>
      <c r="AH30" s="14" t="e">
        <f t="shared" si="18"/>
        <v>#N/A</v>
      </c>
      <c r="AI30" s="14" t="e">
        <f t="shared" si="19"/>
        <v>#N/A</v>
      </c>
      <c r="AJ30" s="14" t="e">
        <f t="shared" si="20"/>
        <v>#N/A</v>
      </c>
      <c r="AK30" s="16" t="e">
        <f t="shared" si="8"/>
        <v>#DIV/0!</v>
      </c>
      <c r="AL30" s="16" t="e">
        <f t="shared" si="9"/>
        <v>#DIV/0!</v>
      </c>
    </row>
    <row r="31" spans="1:38">
      <c r="A31" s="6" t="s">
        <v>107</v>
      </c>
      <c r="B31" s="90"/>
      <c r="C31" s="90"/>
      <c r="D31" s="4" t="e">
        <f t="shared" si="10"/>
        <v>#N/A</v>
      </c>
      <c r="E31" s="17" t="e">
        <f t="shared" si="11"/>
        <v>#N/A</v>
      </c>
      <c r="F31" s="90"/>
      <c r="G31" s="4" t="e">
        <f t="shared" si="12"/>
        <v>#N/A</v>
      </c>
      <c r="H31" s="17" t="e">
        <f t="shared" si="0"/>
        <v>#N/A</v>
      </c>
      <c r="I31" s="90"/>
      <c r="J31" s="4" t="e">
        <f t="shared" si="13"/>
        <v>#N/A</v>
      </c>
      <c r="K31" s="17" t="e">
        <f t="shared" si="1"/>
        <v>#N/A</v>
      </c>
      <c r="L31" s="90"/>
      <c r="M31" s="4" t="e">
        <f t="shared" si="14"/>
        <v>#N/A</v>
      </c>
      <c r="N31" s="17" t="e">
        <f t="shared" si="2"/>
        <v>#N/A</v>
      </c>
      <c r="O31" s="90"/>
      <c r="P31" s="4" t="e">
        <f t="shared" si="15"/>
        <v>#N/A</v>
      </c>
      <c r="R31" s="15">
        <v>24</v>
      </c>
      <c r="S31" s="15">
        <v>19.274999999999999</v>
      </c>
      <c r="T31" s="15" t="e">
        <f t="shared" si="3"/>
        <v>#DIV/0!</v>
      </c>
      <c r="U31" s="15" t="e">
        <f t="shared" si="4"/>
        <v>#DIV/0!</v>
      </c>
      <c r="V31" s="15" t="e">
        <f t="shared" si="5"/>
        <v>#DIV/0!</v>
      </c>
      <c r="W31" s="15" t="e">
        <f t="shared" si="6"/>
        <v>#DIV/0!</v>
      </c>
      <c r="X31" s="15">
        <v>24</v>
      </c>
      <c r="Y31" s="15">
        <v>19.274999999999999</v>
      </c>
      <c r="Z31" s="15">
        <v>7</v>
      </c>
      <c r="AA31" s="15"/>
      <c r="AB31" s="15"/>
      <c r="AC31" s="15"/>
      <c r="AD31" s="15"/>
      <c r="AE31" s="14" t="str">
        <f t="shared" si="7"/>
        <v>Prøve 24</v>
      </c>
      <c r="AF31" s="14" t="e">
        <f t="shared" si="16"/>
        <v>#N/A</v>
      </c>
      <c r="AG31" s="14" t="e">
        <f t="shared" si="17"/>
        <v>#N/A</v>
      </c>
      <c r="AH31" s="14" t="e">
        <f t="shared" si="18"/>
        <v>#N/A</v>
      </c>
      <c r="AI31" s="14" t="e">
        <f t="shared" si="19"/>
        <v>#N/A</v>
      </c>
      <c r="AJ31" s="14" t="e">
        <f t="shared" si="20"/>
        <v>#N/A</v>
      </c>
      <c r="AK31" s="16" t="e">
        <f t="shared" si="8"/>
        <v>#DIV/0!</v>
      </c>
      <c r="AL31" s="16" t="e">
        <f t="shared" si="9"/>
        <v>#DIV/0!</v>
      </c>
    </row>
    <row r="32" spans="1:38">
      <c r="A32" s="6" t="s">
        <v>108</v>
      </c>
      <c r="B32" s="90"/>
      <c r="C32" s="90"/>
      <c r="D32" s="4" t="e">
        <f t="shared" si="10"/>
        <v>#N/A</v>
      </c>
      <c r="E32" s="17" t="e">
        <f t="shared" si="11"/>
        <v>#N/A</v>
      </c>
      <c r="F32" s="90"/>
      <c r="G32" s="4" t="e">
        <f t="shared" si="12"/>
        <v>#N/A</v>
      </c>
      <c r="H32" s="17" t="e">
        <f t="shared" si="0"/>
        <v>#N/A</v>
      </c>
      <c r="I32" s="90"/>
      <c r="J32" s="4" t="e">
        <f t="shared" si="13"/>
        <v>#N/A</v>
      </c>
      <c r="K32" s="17" t="e">
        <f t="shared" si="1"/>
        <v>#N/A</v>
      </c>
      <c r="L32" s="90"/>
      <c r="M32" s="4" t="e">
        <f t="shared" si="14"/>
        <v>#N/A</v>
      </c>
      <c r="N32" s="17" t="e">
        <f t="shared" si="2"/>
        <v>#N/A</v>
      </c>
      <c r="O32" s="90"/>
      <c r="P32" s="4" t="e">
        <f t="shared" si="15"/>
        <v>#N/A</v>
      </c>
      <c r="R32" s="15">
        <v>25</v>
      </c>
      <c r="S32" s="15">
        <v>19.774999999999999</v>
      </c>
      <c r="T32" s="15" t="e">
        <f t="shared" si="3"/>
        <v>#DIV/0!</v>
      </c>
      <c r="U32" s="15" t="e">
        <f t="shared" si="4"/>
        <v>#DIV/0!</v>
      </c>
      <c r="V32" s="15" t="e">
        <f t="shared" si="5"/>
        <v>#DIV/0!</v>
      </c>
      <c r="W32" s="15" t="e">
        <f t="shared" si="6"/>
        <v>#DIV/0!</v>
      </c>
      <c r="X32" s="15">
        <v>25</v>
      </c>
      <c r="Y32" s="15">
        <v>19.774999999999999</v>
      </c>
      <c r="Z32" s="15">
        <v>7.8</v>
      </c>
      <c r="AA32" s="15"/>
      <c r="AB32" s="15"/>
      <c r="AC32" s="15"/>
      <c r="AD32" s="15"/>
      <c r="AE32" s="14" t="str">
        <f t="shared" si="7"/>
        <v>Prøve 25</v>
      </c>
      <c r="AF32" s="14" t="e">
        <f t="shared" si="16"/>
        <v>#N/A</v>
      </c>
      <c r="AG32" s="14" t="e">
        <f t="shared" si="17"/>
        <v>#N/A</v>
      </c>
      <c r="AH32" s="14" t="e">
        <f t="shared" si="18"/>
        <v>#N/A</v>
      </c>
      <c r="AI32" s="14" t="e">
        <f t="shared" si="19"/>
        <v>#N/A</v>
      </c>
      <c r="AJ32" s="14" t="e">
        <f t="shared" si="20"/>
        <v>#N/A</v>
      </c>
      <c r="AK32" s="16" t="e">
        <f t="shared" si="8"/>
        <v>#DIV/0!</v>
      </c>
      <c r="AL32" s="16" t="e">
        <f t="shared" si="9"/>
        <v>#DIV/0!</v>
      </c>
    </row>
    <row r="33" spans="1:38">
      <c r="A33" s="6" t="s">
        <v>109</v>
      </c>
      <c r="B33" s="90"/>
      <c r="C33" s="90"/>
      <c r="D33" s="4" t="e">
        <f t="shared" si="10"/>
        <v>#N/A</v>
      </c>
      <c r="E33" s="17" t="e">
        <f t="shared" si="11"/>
        <v>#N/A</v>
      </c>
      <c r="F33" s="90"/>
      <c r="G33" s="4" t="e">
        <f t="shared" si="12"/>
        <v>#N/A</v>
      </c>
      <c r="H33" s="17" t="e">
        <f t="shared" si="0"/>
        <v>#N/A</v>
      </c>
      <c r="I33" s="90"/>
      <c r="J33" s="4" t="e">
        <f t="shared" si="13"/>
        <v>#N/A</v>
      </c>
      <c r="K33" s="17" t="e">
        <f t="shared" si="1"/>
        <v>#N/A</v>
      </c>
      <c r="L33" s="90"/>
      <c r="M33" s="4" t="e">
        <f t="shared" si="14"/>
        <v>#N/A</v>
      </c>
      <c r="N33" s="17" t="e">
        <f t="shared" si="2"/>
        <v>#N/A</v>
      </c>
      <c r="O33" s="90"/>
      <c r="P33" s="4" t="e">
        <f t="shared" si="15"/>
        <v>#N/A</v>
      </c>
      <c r="R33" s="15">
        <v>26</v>
      </c>
      <c r="S33" s="15">
        <v>20.274999999999999</v>
      </c>
      <c r="T33" s="15" t="e">
        <f t="shared" si="3"/>
        <v>#DIV/0!</v>
      </c>
      <c r="U33" s="15" t="e">
        <f t="shared" si="4"/>
        <v>#DIV/0!</v>
      </c>
      <c r="V33" s="15" t="e">
        <f t="shared" si="5"/>
        <v>#DIV/0!</v>
      </c>
      <c r="W33" s="15" t="e">
        <f t="shared" si="6"/>
        <v>#DIV/0!</v>
      </c>
      <c r="X33" s="15">
        <v>26</v>
      </c>
      <c r="Y33" s="15">
        <v>20.274999999999999</v>
      </c>
      <c r="Z33" s="15">
        <v>8.6</v>
      </c>
      <c r="AA33" s="15"/>
      <c r="AB33" s="15"/>
      <c r="AC33" s="15"/>
      <c r="AD33" s="15"/>
      <c r="AE33" s="14" t="str">
        <f t="shared" si="7"/>
        <v>Prøve 26</v>
      </c>
      <c r="AF33" s="14" t="e">
        <f t="shared" si="16"/>
        <v>#N/A</v>
      </c>
      <c r="AG33" s="14" t="e">
        <f t="shared" si="17"/>
        <v>#N/A</v>
      </c>
      <c r="AH33" s="14" t="e">
        <f t="shared" si="18"/>
        <v>#N/A</v>
      </c>
      <c r="AI33" s="14" t="e">
        <f t="shared" si="19"/>
        <v>#N/A</v>
      </c>
      <c r="AJ33" s="14" t="e">
        <f t="shared" si="20"/>
        <v>#N/A</v>
      </c>
      <c r="AK33" s="16" t="e">
        <f t="shared" si="8"/>
        <v>#DIV/0!</v>
      </c>
      <c r="AL33" s="16" t="e">
        <f t="shared" si="9"/>
        <v>#DIV/0!</v>
      </c>
    </row>
    <row r="34" spans="1:38">
      <c r="A34" s="6" t="s">
        <v>110</v>
      </c>
      <c r="B34" s="90"/>
      <c r="C34" s="90"/>
      <c r="D34" s="4" t="e">
        <f t="shared" si="10"/>
        <v>#N/A</v>
      </c>
      <c r="E34" s="17" t="e">
        <f t="shared" si="11"/>
        <v>#N/A</v>
      </c>
      <c r="F34" s="90"/>
      <c r="G34" s="4" t="e">
        <f t="shared" si="12"/>
        <v>#N/A</v>
      </c>
      <c r="H34" s="17" t="e">
        <f t="shared" si="0"/>
        <v>#N/A</v>
      </c>
      <c r="I34" s="90"/>
      <c r="J34" s="4" t="e">
        <f t="shared" si="13"/>
        <v>#N/A</v>
      </c>
      <c r="K34" s="17" t="e">
        <f t="shared" si="1"/>
        <v>#N/A</v>
      </c>
      <c r="L34" s="90"/>
      <c r="M34" s="4" t="e">
        <f t="shared" si="14"/>
        <v>#N/A</v>
      </c>
      <c r="N34" s="17" t="e">
        <f t="shared" si="2"/>
        <v>#N/A</v>
      </c>
      <c r="O34" s="90"/>
      <c r="P34" s="4" t="e">
        <f t="shared" si="15"/>
        <v>#N/A</v>
      </c>
      <c r="R34" s="15">
        <v>27</v>
      </c>
      <c r="S34" s="15">
        <v>20.774999999999999</v>
      </c>
      <c r="T34" s="15" t="e">
        <f t="shared" si="3"/>
        <v>#DIV/0!</v>
      </c>
      <c r="U34" s="15" t="e">
        <f t="shared" si="4"/>
        <v>#DIV/0!</v>
      </c>
      <c r="V34" s="15" t="e">
        <f t="shared" si="5"/>
        <v>#DIV/0!</v>
      </c>
      <c r="W34" s="15" t="e">
        <f t="shared" si="6"/>
        <v>#DIV/0!</v>
      </c>
      <c r="X34" s="15">
        <v>27</v>
      </c>
      <c r="Y34" s="15">
        <v>20.774999999999999</v>
      </c>
      <c r="Z34" s="15">
        <v>9.4</v>
      </c>
      <c r="AA34" s="15"/>
      <c r="AB34" s="15"/>
      <c r="AC34" s="15"/>
      <c r="AD34" s="15"/>
      <c r="AE34" s="14" t="str">
        <f t="shared" si="7"/>
        <v>Prøve 27</v>
      </c>
      <c r="AF34" s="14" t="e">
        <f t="shared" si="16"/>
        <v>#N/A</v>
      </c>
      <c r="AG34" s="14" t="e">
        <f t="shared" si="17"/>
        <v>#N/A</v>
      </c>
      <c r="AH34" s="14" t="e">
        <f t="shared" si="18"/>
        <v>#N/A</v>
      </c>
      <c r="AI34" s="14" t="e">
        <f t="shared" si="19"/>
        <v>#N/A</v>
      </c>
      <c r="AJ34" s="14" t="e">
        <f t="shared" si="20"/>
        <v>#N/A</v>
      </c>
      <c r="AK34" s="16" t="e">
        <f t="shared" si="8"/>
        <v>#DIV/0!</v>
      </c>
      <c r="AL34" s="16" t="e">
        <f t="shared" si="9"/>
        <v>#DIV/0!</v>
      </c>
    </row>
    <row r="35" spans="1:38">
      <c r="A35" s="6" t="s">
        <v>111</v>
      </c>
      <c r="B35" s="90"/>
      <c r="C35" s="90"/>
      <c r="D35" s="4" t="e">
        <f t="shared" si="10"/>
        <v>#N/A</v>
      </c>
      <c r="E35" s="17" t="e">
        <f t="shared" si="11"/>
        <v>#N/A</v>
      </c>
      <c r="F35" s="90"/>
      <c r="G35" s="4" t="e">
        <f t="shared" si="12"/>
        <v>#N/A</v>
      </c>
      <c r="H35" s="17" t="e">
        <f t="shared" si="0"/>
        <v>#N/A</v>
      </c>
      <c r="I35" s="90"/>
      <c r="J35" s="4" t="e">
        <f t="shared" si="13"/>
        <v>#N/A</v>
      </c>
      <c r="K35" s="17" t="e">
        <f t="shared" si="1"/>
        <v>#N/A</v>
      </c>
      <c r="L35" s="90"/>
      <c r="M35" s="4" t="e">
        <f t="shared" si="14"/>
        <v>#N/A</v>
      </c>
      <c r="N35" s="17" t="e">
        <f t="shared" si="2"/>
        <v>#N/A</v>
      </c>
      <c r="O35" s="90"/>
      <c r="P35" s="4" t="e">
        <f t="shared" si="15"/>
        <v>#N/A</v>
      </c>
      <c r="R35" s="15">
        <v>28</v>
      </c>
      <c r="S35" s="15">
        <v>21.274999999999999</v>
      </c>
      <c r="T35" s="15" t="e">
        <f t="shared" si="3"/>
        <v>#DIV/0!</v>
      </c>
      <c r="U35" s="15" t="e">
        <f t="shared" si="4"/>
        <v>#DIV/0!</v>
      </c>
      <c r="V35" s="15" t="e">
        <f t="shared" si="5"/>
        <v>#DIV/0!</v>
      </c>
      <c r="W35" s="15" t="e">
        <f t="shared" si="6"/>
        <v>#DIV/0!</v>
      </c>
      <c r="X35" s="15">
        <v>28</v>
      </c>
      <c r="Y35" s="15">
        <v>21.274999999999999</v>
      </c>
      <c r="Z35" s="15">
        <v>10.199999999999999</v>
      </c>
      <c r="AA35" s="15"/>
      <c r="AB35" s="15"/>
      <c r="AC35" s="15"/>
      <c r="AD35" s="15"/>
      <c r="AE35" s="14" t="str">
        <f t="shared" si="7"/>
        <v>Prøve 28</v>
      </c>
      <c r="AF35" s="14" t="e">
        <f t="shared" si="16"/>
        <v>#N/A</v>
      </c>
      <c r="AG35" s="14" t="e">
        <f t="shared" si="17"/>
        <v>#N/A</v>
      </c>
      <c r="AH35" s="14" t="e">
        <f t="shared" si="18"/>
        <v>#N/A</v>
      </c>
      <c r="AI35" s="14" t="e">
        <f t="shared" si="19"/>
        <v>#N/A</v>
      </c>
      <c r="AJ35" s="14" t="e">
        <f t="shared" si="20"/>
        <v>#N/A</v>
      </c>
      <c r="AK35" s="16" t="e">
        <f t="shared" si="8"/>
        <v>#DIV/0!</v>
      </c>
      <c r="AL35" s="16" t="e">
        <f t="shared" si="9"/>
        <v>#DIV/0!</v>
      </c>
    </row>
    <row r="36" spans="1:38">
      <c r="A36" s="6" t="s">
        <v>112</v>
      </c>
      <c r="B36" s="90"/>
      <c r="C36" s="90"/>
      <c r="D36" s="4" t="e">
        <f t="shared" si="10"/>
        <v>#N/A</v>
      </c>
      <c r="E36" s="17" t="e">
        <f t="shared" si="11"/>
        <v>#N/A</v>
      </c>
      <c r="F36" s="90"/>
      <c r="G36" s="4" t="e">
        <f t="shared" si="12"/>
        <v>#N/A</v>
      </c>
      <c r="H36" s="17" t="e">
        <f t="shared" si="0"/>
        <v>#N/A</v>
      </c>
      <c r="I36" s="90"/>
      <c r="J36" s="4" t="e">
        <f t="shared" si="13"/>
        <v>#N/A</v>
      </c>
      <c r="K36" s="17" t="e">
        <f t="shared" si="1"/>
        <v>#N/A</v>
      </c>
      <c r="L36" s="91"/>
      <c r="M36" s="4" t="e">
        <f t="shared" si="14"/>
        <v>#N/A</v>
      </c>
      <c r="N36" s="17" t="e">
        <f t="shared" si="2"/>
        <v>#N/A</v>
      </c>
      <c r="O36" s="90"/>
      <c r="P36" s="4" t="e">
        <f t="shared" si="15"/>
        <v>#N/A</v>
      </c>
      <c r="R36" s="15">
        <v>29</v>
      </c>
      <c r="S36" s="15">
        <v>21.774999999999999</v>
      </c>
      <c r="T36" s="15" t="e">
        <f t="shared" si="3"/>
        <v>#DIV/0!</v>
      </c>
      <c r="U36" s="15" t="e">
        <f t="shared" si="4"/>
        <v>#DIV/0!</v>
      </c>
      <c r="V36" s="15" t="e">
        <f t="shared" si="5"/>
        <v>#DIV/0!</v>
      </c>
      <c r="W36" s="15" t="e">
        <f t="shared" si="6"/>
        <v>#DIV/0!</v>
      </c>
      <c r="X36" s="15">
        <v>29</v>
      </c>
      <c r="Y36" s="15">
        <v>21.774999999999999</v>
      </c>
      <c r="Z36" s="15">
        <v>11.2</v>
      </c>
      <c r="AA36" s="15"/>
      <c r="AB36" s="15"/>
      <c r="AC36" s="15"/>
      <c r="AD36" s="15"/>
      <c r="AE36" s="14" t="str">
        <f t="shared" si="7"/>
        <v>Prøve 29</v>
      </c>
      <c r="AF36" s="14" t="e">
        <f t="shared" si="16"/>
        <v>#N/A</v>
      </c>
      <c r="AG36" s="14" t="e">
        <f t="shared" si="17"/>
        <v>#N/A</v>
      </c>
      <c r="AH36" s="14" t="e">
        <f t="shared" si="18"/>
        <v>#N/A</v>
      </c>
      <c r="AI36" s="14" t="e">
        <f t="shared" si="19"/>
        <v>#N/A</v>
      </c>
      <c r="AJ36" s="14" t="e">
        <f t="shared" si="20"/>
        <v>#N/A</v>
      </c>
      <c r="AK36" s="16" t="e">
        <f t="shared" si="8"/>
        <v>#DIV/0!</v>
      </c>
      <c r="AL36" s="16" t="e">
        <f t="shared" si="9"/>
        <v>#DIV/0!</v>
      </c>
    </row>
    <row r="37" spans="1:38">
      <c r="A37" s="6" t="s">
        <v>113</v>
      </c>
      <c r="B37" s="90"/>
      <c r="C37" s="90"/>
      <c r="D37" s="4" t="e">
        <f t="shared" si="10"/>
        <v>#N/A</v>
      </c>
      <c r="E37" s="17" t="e">
        <f t="shared" si="11"/>
        <v>#N/A</v>
      </c>
      <c r="F37" s="90"/>
      <c r="G37" s="4" t="e">
        <f t="shared" si="12"/>
        <v>#N/A</v>
      </c>
      <c r="H37" s="17" t="e">
        <f t="shared" si="0"/>
        <v>#N/A</v>
      </c>
      <c r="I37" s="90"/>
      <c r="J37" s="4" t="e">
        <f t="shared" si="13"/>
        <v>#N/A</v>
      </c>
      <c r="K37" s="17" t="e">
        <f t="shared" si="1"/>
        <v>#N/A</v>
      </c>
      <c r="L37" s="91"/>
      <c r="M37" s="4" t="e">
        <f t="shared" si="14"/>
        <v>#N/A</v>
      </c>
      <c r="N37" s="17" t="e">
        <f t="shared" si="2"/>
        <v>#N/A</v>
      </c>
      <c r="O37" s="90"/>
      <c r="P37" s="4" t="e">
        <f t="shared" si="15"/>
        <v>#N/A</v>
      </c>
      <c r="R37" s="15">
        <v>30</v>
      </c>
      <c r="S37" s="15">
        <v>22.274999999999999</v>
      </c>
      <c r="T37" s="15" t="e">
        <f t="shared" si="3"/>
        <v>#DIV/0!</v>
      </c>
      <c r="U37" s="15" t="e">
        <f t="shared" si="4"/>
        <v>#DIV/0!</v>
      </c>
      <c r="V37" s="15" t="e">
        <f t="shared" si="5"/>
        <v>#DIV/0!</v>
      </c>
      <c r="W37" s="15" t="e">
        <f t="shared" si="6"/>
        <v>#DIV/0!</v>
      </c>
      <c r="X37" s="15">
        <v>30</v>
      </c>
      <c r="Y37" s="15">
        <v>22.274999999999999</v>
      </c>
      <c r="Z37" s="15">
        <v>12</v>
      </c>
      <c r="AA37" s="15"/>
      <c r="AB37" s="15"/>
      <c r="AC37" s="15"/>
      <c r="AD37" s="15"/>
      <c r="AE37" s="14" t="str">
        <f t="shared" si="7"/>
        <v>Prøve 30</v>
      </c>
      <c r="AF37" s="14" t="e">
        <f t="shared" si="16"/>
        <v>#N/A</v>
      </c>
      <c r="AG37" s="14" t="e">
        <f t="shared" si="17"/>
        <v>#N/A</v>
      </c>
      <c r="AH37" s="14" t="e">
        <f t="shared" si="18"/>
        <v>#N/A</v>
      </c>
      <c r="AI37" s="14" t="e">
        <f t="shared" si="19"/>
        <v>#N/A</v>
      </c>
      <c r="AJ37" s="14" t="e">
        <f t="shared" si="20"/>
        <v>#N/A</v>
      </c>
      <c r="AK37" s="16" t="e">
        <f t="shared" si="8"/>
        <v>#DIV/0!</v>
      </c>
      <c r="AL37" s="16" t="e">
        <f t="shared" si="9"/>
        <v>#DIV/0!</v>
      </c>
    </row>
    <row r="38" spans="1:38">
      <c r="A38" s="6" t="s">
        <v>114</v>
      </c>
      <c r="B38" s="90"/>
      <c r="C38" s="90"/>
      <c r="D38" s="4" t="e">
        <f t="shared" si="10"/>
        <v>#N/A</v>
      </c>
      <c r="E38" s="17" t="e">
        <f t="shared" si="11"/>
        <v>#N/A</v>
      </c>
      <c r="F38" s="90"/>
      <c r="G38" s="4" t="e">
        <f t="shared" si="12"/>
        <v>#N/A</v>
      </c>
      <c r="H38" s="17" t="e">
        <f t="shared" si="0"/>
        <v>#N/A</v>
      </c>
      <c r="I38" s="90"/>
      <c r="J38" s="4" t="e">
        <f t="shared" si="13"/>
        <v>#N/A</v>
      </c>
      <c r="K38" s="17" t="e">
        <f t="shared" si="1"/>
        <v>#N/A</v>
      </c>
      <c r="L38" s="91"/>
      <c r="M38" s="4" t="e">
        <f t="shared" si="14"/>
        <v>#N/A</v>
      </c>
      <c r="N38" s="17" t="e">
        <f t="shared" si="2"/>
        <v>#N/A</v>
      </c>
      <c r="O38" s="90"/>
      <c r="P38" s="4" t="e">
        <f t="shared" si="15"/>
        <v>#N/A</v>
      </c>
      <c r="R38" s="15">
        <v>31</v>
      </c>
      <c r="S38" s="15">
        <v>22.774999999999999</v>
      </c>
      <c r="T38" s="15" t="e">
        <f t="shared" si="3"/>
        <v>#DIV/0!</v>
      </c>
      <c r="U38" s="15" t="e">
        <f t="shared" si="4"/>
        <v>#DIV/0!</v>
      </c>
      <c r="V38" s="15" t="e">
        <f t="shared" si="5"/>
        <v>#DIV/0!</v>
      </c>
      <c r="W38" s="15" t="e">
        <f t="shared" si="6"/>
        <v>#DIV/0!</v>
      </c>
      <c r="X38" s="15">
        <v>31</v>
      </c>
      <c r="Y38" s="15">
        <v>22.774999999999999</v>
      </c>
      <c r="Z38" s="15">
        <v>13</v>
      </c>
      <c r="AA38" s="15"/>
      <c r="AB38" s="15"/>
      <c r="AC38" s="15"/>
      <c r="AD38" s="15"/>
      <c r="AE38" s="14" t="str">
        <f t="shared" si="7"/>
        <v>Prøve 31</v>
      </c>
      <c r="AF38" s="14" t="e">
        <f t="shared" si="16"/>
        <v>#N/A</v>
      </c>
      <c r="AG38" s="14" t="e">
        <f t="shared" si="17"/>
        <v>#N/A</v>
      </c>
      <c r="AH38" s="14" t="e">
        <f t="shared" si="18"/>
        <v>#N/A</v>
      </c>
      <c r="AI38" s="14" t="e">
        <f t="shared" si="19"/>
        <v>#N/A</v>
      </c>
      <c r="AJ38" s="14" t="e">
        <f t="shared" si="20"/>
        <v>#N/A</v>
      </c>
      <c r="AK38" s="16" t="e">
        <f t="shared" si="8"/>
        <v>#DIV/0!</v>
      </c>
      <c r="AL38" s="16" t="e">
        <f t="shared" si="9"/>
        <v>#DIV/0!</v>
      </c>
    </row>
    <row r="39" spans="1:38">
      <c r="A39" s="6" t="s">
        <v>115</v>
      </c>
      <c r="B39" s="90"/>
      <c r="C39" s="90"/>
      <c r="D39" s="4" t="e">
        <f t="shared" si="10"/>
        <v>#N/A</v>
      </c>
      <c r="E39" s="17" t="e">
        <f t="shared" si="11"/>
        <v>#N/A</v>
      </c>
      <c r="F39" s="90"/>
      <c r="G39" s="4" t="e">
        <f t="shared" si="12"/>
        <v>#N/A</v>
      </c>
      <c r="H39" s="17" t="e">
        <f t="shared" si="0"/>
        <v>#N/A</v>
      </c>
      <c r="I39" s="90"/>
      <c r="J39" s="4" t="e">
        <f t="shared" si="13"/>
        <v>#N/A</v>
      </c>
      <c r="K39" s="17" t="e">
        <f t="shared" si="1"/>
        <v>#N/A</v>
      </c>
      <c r="L39" s="91"/>
      <c r="M39" s="4" t="e">
        <f t="shared" si="14"/>
        <v>#N/A</v>
      </c>
      <c r="N39" s="17" t="e">
        <f t="shared" si="2"/>
        <v>#N/A</v>
      </c>
      <c r="O39" s="90"/>
      <c r="P39" s="4" t="e">
        <f t="shared" si="15"/>
        <v>#N/A</v>
      </c>
      <c r="R39" s="15">
        <v>32</v>
      </c>
      <c r="S39" s="15">
        <v>23.274999999999999</v>
      </c>
      <c r="T39" s="15" t="e">
        <f t="shared" si="3"/>
        <v>#DIV/0!</v>
      </c>
      <c r="U39" s="15" t="e">
        <f t="shared" si="4"/>
        <v>#DIV/0!</v>
      </c>
      <c r="V39" s="15" t="e">
        <f t="shared" si="5"/>
        <v>#DIV/0!</v>
      </c>
      <c r="W39" s="15" t="e">
        <f t="shared" si="6"/>
        <v>#DIV/0!</v>
      </c>
      <c r="X39" s="15">
        <v>32</v>
      </c>
      <c r="Y39" s="15">
        <v>23.274999999999999</v>
      </c>
      <c r="Z39" s="15">
        <v>14</v>
      </c>
      <c r="AA39" s="15"/>
      <c r="AB39" s="15"/>
      <c r="AC39" s="15"/>
      <c r="AD39" s="15"/>
      <c r="AE39" s="14" t="str">
        <f t="shared" si="7"/>
        <v>Prøve 32</v>
      </c>
      <c r="AF39" s="14" t="e">
        <f t="shared" si="16"/>
        <v>#N/A</v>
      </c>
      <c r="AG39" s="14" t="e">
        <f t="shared" si="17"/>
        <v>#N/A</v>
      </c>
      <c r="AH39" s="14" t="e">
        <f t="shared" si="18"/>
        <v>#N/A</v>
      </c>
      <c r="AI39" s="14" t="e">
        <f t="shared" si="19"/>
        <v>#N/A</v>
      </c>
      <c r="AJ39" s="14" t="e">
        <f t="shared" si="20"/>
        <v>#N/A</v>
      </c>
      <c r="AK39" s="16" t="e">
        <f t="shared" si="8"/>
        <v>#DIV/0!</v>
      </c>
      <c r="AL39" s="16" t="e">
        <f t="shared" si="9"/>
        <v>#DIV/0!</v>
      </c>
    </row>
    <row r="40" spans="1:38">
      <c r="A40" s="6" t="s">
        <v>116</v>
      </c>
      <c r="B40" s="90"/>
      <c r="C40" s="90"/>
      <c r="D40" s="4" t="e">
        <f t="shared" si="10"/>
        <v>#N/A</v>
      </c>
      <c r="E40" s="17" t="e">
        <f t="shared" si="11"/>
        <v>#N/A</v>
      </c>
      <c r="F40" s="90"/>
      <c r="G40" s="4" t="e">
        <f t="shared" si="12"/>
        <v>#N/A</v>
      </c>
      <c r="H40" s="17" t="e">
        <f t="shared" si="0"/>
        <v>#N/A</v>
      </c>
      <c r="I40" s="90"/>
      <c r="J40" s="4" t="e">
        <f t="shared" si="13"/>
        <v>#N/A</v>
      </c>
      <c r="K40" s="17" t="e">
        <f t="shared" si="1"/>
        <v>#N/A</v>
      </c>
      <c r="L40" s="91"/>
      <c r="M40" s="4" t="e">
        <f t="shared" si="14"/>
        <v>#N/A</v>
      </c>
      <c r="N40" s="17" t="e">
        <f t="shared" si="2"/>
        <v>#N/A</v>
      </c>
      <c r="O40" s="90"/>
      <c r="P40" s="4" t="e">
        <f t="shared" si="15"/>
        <v>#N/A</v>
      </c>
      <c r="R40" s="15">
        <v>33</v>
      </c>
      <c r="S40" s="15">
        <v>23.774999999999999</v>
      </c>
      <c r="T40" s="15" t="e">
        <f t="shared" ref="T40:T71" si="21">R40/K_1^2</f>
        <v>#DIV/0!</v>
      </c>
      <c r="U40" s="15" t="e">
        <f t="shared" ref="U40:U71" si="22">S40/K_1</f>
        <v>#DIV/0!</v>
      </c>
      <c r="V40" s="15" t="e">
        <f t="shared" ref="V40:V71" si="23">R40/K_2^2</f>
        <v>#DIV/0!</v>
      </c>
      <c r="W40" s="15" t="e">
        <f t="shared" ref="W40:W71" si="24">S40/K_2</f>
        <v>#DIV/0!</v>
      </c>
      <c r="X40" s="15">
        <v>33</v>
      </c>
      <c r="Y40" s="15">
        <v>23.774999999999999</v>
      </c>
      <c r="Z40" s="15">
        <v>15.2</v>
      </c>
      <c r="AA40" s="15"/>
      <c r="AB40" s="15"/>
      <c r="AC40" s="15"/>
      <c r="AD40" s="15"/>
      <c r="AE40" s="14" t="str">
        <f t="shared" si="7"/>
        <v>Prøve 33</v>
      </c>
      <c r="AF40" s="14" t="e">
        <f t="shared" si="16"/>
        <v>#N/A</v>
      </c>
      <c r="AG40" s="14" t="e">
        <f t="shared" si="17"/>
        <v>#N/A</v>
      </c>
      <c r="AH40" s="14" t="e">
        <f t="shared" si="18"/>
        <v>#N/A</v>
      </c>
      <c r="AI40" s="14" t="e">
        <f t="shared" si="19"/>
        <v>#N/A</v>
      </c>
      <c r="AJ40" s="14" t="e">
        <f t="shared" si="20"/>
        <v>#N/A</v>
      </c>
      <c r="AK40" s="16" t="e">
        <f t="shared" si="8"/>
        <v>#DIV/0!</v>
      </c>
      <c r="AL40" s="16" t="e">
        <f t="shared" si="9"/>
        <v>#DIV/0!</v>
      </c>
    </row>
    <row r="41" spans="1:38">
      <c r="A41" s="6" t="s">
        <v>117</v>
      </c>
      <c r="B41" s="90"/>
      <c r="C41" s="90"/>
      <c r="D41" s="4" t="e">
        <f t="shared" si="10"/>
        <v>#N/A</v>
      </c>
      <c r="E41" s="17" t="e">
        <f t="shared" si="11"/>
        <v>#N/A</v>
      </c>
      <c r="F41" s="90"/>
      <c r="G41" s="4" t="e">
        <f t="shared" si="12"/>
        <v>#N/A</v>
      </c>
      <c r="H41" s="17" t="e">
        <f t="shared" si="0"/>
        <v>#N/A</v>
      </c>
      <c r="I41" s="90"/>
      <c r="J41" s="4" t="e">
        <f t="shared" si="13"/>
        <v>#N/A</v>
      </c>
      <c r="K41" s="17" t="e">
        <f t="shared" si="1"/>
        <v>#N/A</v>
      </c>
      <c r="L41" s="90"/>
      <c r="M41" s="4" t="e">
        <f t="shared" si="14"/>
        <v>#N/A</v>
      </c>
      <c r="N41" s="17" t="e">
        <f t="shared" si="2"/>
        <v>#N/A</v>
      </c>
      <c r="O41" s="90"/>
      <c r="P41" s="4" t="e">
        <f t="shared" si="15"/>
        <v>#N/A</v>
      </c>
      <c r="R41" s="15">
        <v>34</v>
      </c>
      <c r="S41" s="15">
        <v>24.274999999999999</v>
      </c>
      <c r="T41" s="15" t="e">
        <f t="shared" si="21"/>
        <v>#DIV/0!</v>
      </c>
      <c r="U41" s="15" t="e">
        <f t="shared" si="22"/>
        <v>#DIV/0!</v>
      </c>
      <c r="V41" s="15" t="e">
        <f t="shared" si="23"/>
        <v>#DIV/0!</v>
      </c>
      <c r="W41" s="15" t="e">
        <f t="shared" si="24"/>
        <v>#DIV/0!</v>
      </c>
      <c r="X41" s="15">
        <v>34</v>
      </c>
      <c r="Y41" s="15">
        <v>24.274999999999999</v>
      </c>
      <c r="Z41" s="15">
        <v>16.399999999999999</v>
      </c>
      <c r="AA41" s="15"/>
      <c r="AB41" s="15"/>
      <c r="AC41" s="15"/>
      <c r="AD41" s="15"/>
      <c r="AE41" s="14" t="str">
        <f t="shared" si="7"/>
        <v>Prøve 34</v>
      </c>
      <c r="AF41" s="14" t="e">
        <f t="shared" si="16"/>
        <v>#N/A</v>
      </c>
      <c r="AG41" s="14" t="e">
        <f t="shared" si="17"/>
        <v>#N/A</v>
      </c>
      <c r="AH41" s="14" t="e">
        <f t="shared" si="18"/>
        <v>#N/A</v>
      </c>
      <c r="AI41" s="14" t="e">
        <f t="shared" si="19"/>
        <v>#N/A</v>
      </c>
      <c r="AJ41" s="14" t="e">
        <f t="shared" si="20"/>
        <v>#N/A</v>
      </c>
      <c r="AK41" s="16" t="e">
        <f t="shared" si="8"/>
        <v>#DIV/0!</v>
      </c>
      <c r="AL41" s="16" t="e">
        <f t="shared" si="9"/>
        <v>#DIV/0!</v>
      </c>
    </row>
    <row r="42" spans="1:38">
      <c r="A42" s="6" t="s">
        <v>118</v>
      </c>
      <c r="B42" s="90"/>
      <c r="C42" s="90"/>
      <c r="D42" s="4" t="e">
        <f t="shared" si="10"/>
        <v>#N/A</v>
      </c>
      <c r="E42" s="17" t="e">
        <f t="shared" si="11"/>
        <v>#N/A</v>
      </c>
      <c r="F42" s="90"/>
      <c r="G42" s="4" t="e">
        <f t="shared" si="12"/>
        <v>#N/A</v>
      </c>
      <c r="H42" s="17" t="e">
        <f t="shared" si="0"/>
        <v>#N/A</v>
      </c>
      <c r="I42" s="90"/>
      <c r="J42" s="4" t="e">
        <f t="shared" si="13"/>
        <v>#N/A</v>
      </c>
      <c r="K42" s="17" t="e">
        <f t="shared" si="1"/>
        <v>#N/A</v>
      </c>
      <c r="L42" s="90"/>
      <c r="M42" s="4" t="e">
        <f t="shared" si="14"/>
        <v>#N/A</v>
      </c>
      <c r="N42" s="17" t="e">
        <f t="shared" si="2"/>
        <v>#N/A</v>
      </c>
      <c r="O42" s="90"/>
      <c r="P42" s="4" t="e">
        <f t="shared" si="15"/>
        <v>#N/A</v>
      </c>
      <c r="R42" s="15">
        <v>35</v>
      </c>
      <c r="S42" s="15">
        <v>24.774999999999999</v>
      </c>
      <c r="T42" s="15" t="e">
        <f t="shared" si="21"/>
        <v>#DIV/0!</v>
      </c>
      <c r="U42" s="15" t="e">
        <f t="shared" si="22"/>
        <v>#DIV/0!</v>
      </c>
      <c r="V42" s="15" t="e">
        <f t="shared" si="23"/>
        <v>#DIV/0!</v>
      </c>
      <c r="W42" s="15" t="e">
        <f t="shared" si="24"/>
        <v>#DIV/0!</v>
      </c>
      <c r="X42" s="15">
        <v>35</v>
      </c>
      <c r="Y42" s="15">
        <v>24.774999999999999</v>
      </c>
      <c r="Z42" s="15">
        <v>17.8</v>
      </c>
      <c r="AA42" s="15"/>
      <c r="AB42" s="15"/>
      <c r="AC42" s="15"/>
      <c r="AD42" s="15"/>
      <c r="AE42" s="14" t="str">
        <f t="shared" si="7"/>
        <v>Prøve 35</v>
      </c>
      <c r="AF42" s="14" t="e">
        <f t="shared" si="16"/>
        <v>#N/A</v>
      </c>
      <c r="AG42" s="14" t="e">
        <f t="shared" si="17"/>
        <v>#N/A</v>
      </c>
      <c r="AH42" s="14" t="e">
        <f t="shared" si="18"/>
        <v>#N/A</v>
      </c>
      <c r="AI42" s="14" t="e">
        <f t="shared" si="19"/>
        <v>#N/A</v>
      </c>
      <c r="AJ42" s="14" t="e">
        <f t="shared" si="20"/>
        <v>#N/A</v>
      </c>
      <c r="AK42" s="16" t="e">
        <f t="shared" si="8"/>
        <v>#DIV/0!</v>
      </c>
      <c r="AL42" s="16" t="e">
        <f t="shared" si="9"/>
        <v>#DIV/0!</v>
      </c>
    </row>
    <row r="43" spans="1:38">
      <c r="A43" s="6" t="s">
        <v>119</v>
      </c>
      <c r="B43" s="90"/>
      <c r="C43" s="90"/>
      <c r="D43" s="4" t="e">
        <f t="shared" si="10"/>
        <v>#N/A</v>
      </c>
      <c r="E43" s="17" t="e">
        <f t="shared" si="11"/>
        <v>#N/A</v>
      </c>
      <c r="F43" s="90"/>
      <c r="G43" s="4" t="e">
        <f t="shared" si="12"/>
        <v>#N/A</v>
      </c>
      <c r="H43" s="17" t="e">
        <f t="shared" si="0"/>
        <v>#N/A</v>
      </c>
      <c r="I43" s="90"/>
      <c r="J43" s="4" t="e">
        <f t="shared" si="13"/>
        <v>#N/A</v>
      </c>
      <c r="K43" s="17" t="e">
        <f t="shared" si="1"/>
        <v>#N/A</v>
      </c>
      <c r="L43" s="90"/>
      <c r="M43" s="4" t="e">
        <f t="shared" si="14"/>
        <v>#N/A</v>
      </c>
      <c r="N43" s="17" t="e">
        <f t="shared" si="2"/>
        <v>#N/A</v>
      </c>
      <c r="O43" s="90"/>
      <c r="P43" s="4" t="e">
        <f t="shared" si="15"/>
        <v>#N/A</v>
      </c>
      <c r="R43" s="15">
        <v>36</v>
      </c>
      <c r="S43" s="15">
        <v>25.274999999999999</v>
      </c>
      <c r="T43" s="15" t="e">
        <f t="shared" si="21"/>
        <v>#DIV/0!</v>
      </c>
      <c r="U43" s="15" t="e">
        <f t="shared" si="22"/>
        <v>#DIV/0!</v>
      </c>
      <c r="V43" s="15" t="e">
        <f t="shared" si="23"/>
        <v>#DIV/0!</v>
      </c>
      <c r="W43" s="15" t="e">
        <f t="shared" si="24"/>
        <v>#DIV/0!</v>
      </c>
      <c r="X43" s="15">
        <v>36</v>
      </c>
      <c r="Y43" s="15">
        <v>25.274999999999999</v>
      </c>
      <c r="Z43" s="15">
        <v>19.399999999999999</v>
      </c>
      <c r="AA43" s="15"/>
      <c r="AB43" s="15"/>
      <c r="AC43" s="15"/>
      <c r="AD43" s="15"/>
      <c r="AE43" s="14" t="str">
        <f t="shared" si="7"/>
        <v>Prøve 36</v>
      </c>
      <c r="AF43" s="14" t="e">
        <f t="shared" si="16"/>
        <v>#N/A</v>
      </c>
      <c r="AG43" s="14" t="e">
        <f t="shared" si="17"/>
        <v>#N/A</v>
      </c>
      <c r="AH43" s="14" t="e">
        <f t="shared" si="18"/>
        <v>#N/A</v>
      </c>
      <c r="AI43" s="14" t="e">
        <f t="shared" si="19"/>
        <v>#N/A</v>
      </c>
      <c r="AJ43" s="14" t="e">
        <f t="shared" si="20"/>
        <v>#N/A</v>
      </c>
      <c r="AK43" s="16" t="e">
        <f t="shared" si="8"/>
        <v>#DIV/0!</v>
      </c>
      <c r="AL43" s="16" t="e">
        <f t="shared" si="9"/>
        <v>#DIV/0!</v>
      </c>
    </row>
    <row r="44" spans="1:38">
      <c r="A44" s="6" t="s">
        <v>120</v>
      </c>
      <c r="B44" s="90"/>
      <c r="C44" s="90"/>
      <c r="D44" s="4" t="e">
        <f t="shared" si="10"/>
        <v>#N/A</v>
      </c>
      <c r="E44" s="17" t="e">
        <f t="shared" si="11"/>
        <v>#N/A</v>
      </c>
      <c r="F44" s="90"/>
      <c r="G44" s="4" t="e">
        <f t="shared" si="12"/>
        <v>#N/A</v>
      </c>
      <c r="H44" s="17" t="e">
        <f t="shared" si="0"/>
        <v>#N/A</v>
      </c>
      <c r="I44" s="90"/>
      <c r="J44" s="4" t="e">
        <f t="shared" si="13"/>
        <v>#N/A</v>
      </c>
      <c r="K44" s="17" t="e">
        <f t="shared" si="1"/>
        <v>#N/A</v>
      </c>
      <c r="L44" s="90"/>
      <c r="M44" s="4" t="e">
        <f t="shared" si="14"/>
        <v>#N/A</v>
      </c>
      <c r="N44" s="17" t="e">
        <f t="shared" si="2"/>
        <v>#N/A</v>
      </c>
      <c r="O44" s="90"/>
      <c r="P44" s="4" t="e">
        <f t="shared" si="15"/>
        <v>#N/A</v>
      </c>
      <c r="R44" s="15">
        <v>37</v>
      </c>
      <c r="S44" s="15">
        <v>25.774999999999999</v>
      </c>
      <c r="T44" s="15" t="e">
        <f t="shared" si="21"/>
        <v>#DIV/0!</v>
      </c>
      <c r="U44" s="15" t="e">
        <f t="shared" si="22"/>
        <v>#DIV/0!</v>
      </c>
      <c r="V44" s="15" t="e">
        <f t="shared" si="23"/>
        <v>#DIV/0!</v>
      </c>
      <c r="W44" s="15" t="e">
        <f t="shared" si="24"/>
        <v>#DIV/0!</v>
      </c>
      <c r="X44" s="15">
        <v>37</v>
      </c>
      <c r="Y44" s="15">
        <v>25.774999999999999</v>
      </c>
      <c r="Z44" s="15">
        <v>21.6</v>
      </c>
      <c r="AA44" s="15"/>
      <c r="AB44" s="15"/>
      <c r="AC44" s="15"/>
      <c r="AD44" s="15"/>
      <c r="AE44" s="14" t="str">
        <f t="shared" si="7"/>
        <v>Prøve 37</v>
      </c>
      <c r="AF44" s="14" t="e">
        <f t="shared" si="16"/>
        <v>#N/A</v>
      </c>
      <c r="AG44" s="14" t="e">
        <f t="shared" si="17"/>
        <v>#N/A</v>
      </c>
      <c r="AH44" s="14" t="e">
        <f t="shared" si="18"/>
        <v>#N/A</v>
      </c>
      <c r="AI44" s="14" t="e">
        <f t="shared" si="19"/>
        <v>#N/A</v>
      </c>
      <c r="AJ44" s="14" t="e">
        <f t="shared" si="20"/>
        <v>#N/A</v>
      </c>
      <c r="AK44" s="16" t="e">
        <f t="shared" si="8"/>
        <v>#DIV/0!</v>
      </c>
      <c r="AL44" s="16" t="e">
        <f t="shared" si="9"/>
        <v>#DIV/0!</v>
      </c>
    </row>
    <row r="45" spans="1:38">
      <c r="A45" s="6" t="s">
        <v>121</v>
      </c>
      <c r="B45" s="90"/>
      <c r="C45" s="90"/>
      <c r="D45" s="4" t="e">
        <f t="shared" si="10"/>
        <v>#N/A</v>
      </c>
      <c r="E45" s="17" t="e">
        <f t="shared" si="11"/>
        <v>#N/A</v>
      </c>
      <c r="F45" s="90"/>
      <c r="G45" s="4" t="e">
        <f t="shared" si="12"/>
        <v>#N/A</v>
      </c>
      <c r="H45" s="17" t="e">
        <f t="shared" si="0"/>
        <v>#N/A</v>
      </c>
      <c r="I45" s="90"/>
      <c r="J45" s="4" t="e">
        <f t="shared" si="13"/>
        <v>#N/A</v>
      </c>
      <c r="K45" s="17" t="e">
        <f t="shared" si="1"/>
        <v>#N/A</v>
      </c>
      <c r="L45" s="90"/>
      <c r="M45" s="4" t="e">
        <f t="shared" si="14"/>
        <v>#N/A</v>
      </c>
      <c r="N45" s="17" t="e">
        <f t="shared" si="2"/>
        <v>#N/A</v>
      </c>
      <c r="O45" s="90"/>
      <c r="P45" s="4" t="e">
        <f t="shared" si="15"/>
        <v>#N/A</v>
      </c>
      <c r="R45" s="15">
        <v>37.82</v>
      </c>
      <c r="S45" s="15">
        <v>26.184999999999999</v>
      </c>
      <c r="T45" s="15" t="e">
        <f t="shared" si="21"/>
        <v>#DIV/0!</v>
      </c>
      <c r="U45" s="15" t="e">
        <f t="shared" si="22"/>
        <v>#DIV/0!</v>
      </c>
      <c r="V45" s="15" t="e">
        <f t="shared" si="23"/>
        <v>#DIV/0!</v>
      </c>
      <c r="W45" s="15" t="e">
        <f t="shared" si="24"/>
        <v>#DIV/0!</v>
      </c>
      <c r="X45" s="15">
        <v>38</v>
      </c>
      <c r="Y45" s="15">
        <v>26.184999999999999</v>
      </c>
      <c r="Z45" s="15">
        <v>26.184999999999999</v>
      </c>
      <c r="AA45" s="15"/>
      <c r="AB45" s="15"/>
      <c r="AC45" s="15"/>
      <c r="AD45" s="15"/>
      <c r="AE45" s="14" t="str">
        <f t="shared" si="7"/>
        <v>Prøve 38</v>
      </c>
      <c r="AF45" s="14" t="e">
        <f t="shared" si="16"/>
        <v>#N/A</v>
      </c>
      <c r="AG45" s="14" t="e">
        <f t="shared" si="17"/>
        <v>#N/A</v>
      </c>
      <c r="AH45" s="14" t="e">
        <f t="shared" si="18"/>
        <v>#N/A</v>
      </c>
      <c r="AI45" s="14" t="e">
        <f t="shared" si="19"/>
        <v>#N/A</v>
      </c>
      <c r="AJ45" s="14" t="e">
        <f t="shared" si="20"/>
        <v>#N/A</v>
      </c>
      <c r="AK45" s="16" t="e">
        <f t="shared" si="8"/>
        <v>#DIV/0!</v>
      </c>
      <c r="AL45" s="16" t="e">
        <f t="shared" si="9"/>
        <v>#DIV/0!</v>
      </c>
    </row>
    <row r="46" spans="1:38">
      <c r="D46" s="1"/>
      <c r="E46" s="1"/>
      <c r="G46" s="1"/>
      <c r="H46" s="1"/>
      <c r="J46" s="1"/>
      <c r="K46" s="1"/>
      <c r="L46" s="1"/>
      <c r="M46" s="1"/>
      <c r="N46" s="1"/>
      <c r="O46" s="1"/>
      <c r="P46" s="1"/>
      <c r="R46" s="15">
        <v>36</v>
      </c>
      <c r="S46" s="15">
        <v>19.399999999999999</v>
      </c>
      <c r="T46" s="15" t="e">
        <f t="shared" si="21"/>
        <v>#DIV/0!</v>
      </c>
      <c r="U46" s="15" t="e">
        <f t="shared" si="22"/>
        <v>#DIV/0!</v>
      </c>
      <c r="V46" s="15" t="e">
        <f t="shared" si="23"/>
        <v>#DIV/0!</v>
      </c>
      <c r="W46" s="15" t="e">
        <f t="shared" si="24"/>
        <v>#DIV/0!</v>
      </c>
      <c r="X46" s="15">
        <v>40</v>
      </c>
      <c r="Y46" s="15"/>
      <c r="Z46" s="15"/>
      <c r="AA46" s="15"/>
      <c r="AB46" s="15"/>
      <c r="AC46" s="15"/>
      <c r="AD46" s="15"/>
      <c r="AE46" s="14"/>
      <c r="AF46" s="14"/>
      <c r="AG46" s="14"/>
      <c r="AH46" s="14"/>
      <c r="AI46" s="14"/>
      <c r="AJ46" s="14"/>
      <c r="AK46" s="14"/>
      <c r="AL46" s="14"/>
    </row>
    <row r="47" spans="1:38">
      <c r="D47" s="1"/>
      <c r="E47" s="1"/>
      <c r="G47" s="1"/>
      <c r="H47" s="1"/>
      <c r="J47" s="1"/>
      <c r="K47" s="1"/>
      <c r="L47" s="1"/>
      <c r="M47" s="1"/>
      <c r="N47" s="1"/>
      <c r="O47" s="1"/>
      <c r="P47" s="1"/>
      <c r="R47" s="15">
        <v>35</v>
      </c>
      <c r="S47" s="15">
        <v>17.8</v>
      </c>
      <c r="T47" s="15" t="e">
        <f t="shared" si="21"/>
        <v>#DIV/0!</v>
      </c>
      <c r="U47" s="15" t="e">
        <f t="shared" si="22"/>
        <v>#DIV/0!</v>
      </c>
      <c r="V47" s="15" t="e">
        <f t="shared" si="23"/>
        <v>#DIV/0!</v>
      </c>
      <c r="W47" s="15" t="e">
        <f t="shared" si="24"/>
        <v>#DIV/0!</v>
      </c>
      <c r="X47" s="15"/>
      <c r="Y47" s="15"/>
      <c r="Z47" s="15"/>
      <c r="AA47" s="15"/>
      <c r="AB47" s="15"/>
      <c r="AC47" s="15"/>
      <c r="AD47" s="15"/>
      <c r="AE47" s="14"/>
      <c r="AF47" s="14"/>
      <c r="AG47" s="14"/>
      <c r="AH47" s="14"/>
      <c r="AI47" s="14"/>
      <c r="AJ47" s="14"/>
      <c r="AK47" s="14"/>
      <c r="AL47" s="14"/>
    </row>
    <row r="48" spans="1:38">
      <c r="R48" s="15">
        <v>34</v>
      </c>
      <c r="S48" s="15">
        <v>16.399999999999999</v>
      </c>
      <c r="T48" s="15" t="e">
        <f t="shared" si="21"/>
        <v>#DIV/0!</v>
      </c>
      <c r="U48" s="15" t="e">
        <f t="shared" si="22"/>
        <v>#DIV/0!</v>
      </c>
      <c r="V48" s="15" t="e">
        <f t="shared" si="23"/>
        <v>#DIV/0!</v>
      </c>
      <c r="W48" s="15" t="e">
        <f t="shared" si="24"/>
        <v>#DIV/0!</v>
      </c>
      <c r="X48" s="15"/>
      <c r="Y48" s="15"/>
      <c r="Z48" s="15"/>
      <c r="AA48" s="15"/>
      <c r="AB48" s="15"/>
      <c r="AC48" s="15"/>
      <c r="AD48" s="15"/>
      <c r="AE48" s="14"/>
      <c r="AF48" s="14"/>
      <c r="AG48" s="14"/>
      <c r="AH48" s="14"/>
      <c r="AI48" s="14"/>
      <c r="AJ48" s="14"/>
      <c r="AK48" s="14"/>
      <c r="AL48" s="14"/>
    </row>
    <row r="49" spans="18:38">
      <c r="R49" s="15">
        <v>33</v>
      </c>
      <c r="S49" s="15">
        <v>15.2</v>
      </c>
      <c r="T49" s="15" t="e">
        <f t="shared" si="21"/>
        <v>#DIV/0!</v>
      </c>
      <c r="U49" s="15" t="e">
        <f t="shared" si="22"/>
        <v>#DIV/0!</v>
      </c>
      <c r="V49" s="15" t="e">
        <f t="shared" si="23"/>
        <v>#DIV/0!</v>
      </c>
      <c r="W49" s="15" t="e">
        <f t="shared" si="24"/>
        <v>#DIV/0!</v>
      </c>
      <c r="X49" s="15"/>
      <c r="Y49" s="15"/>
      <c r="Z49" s="15"/>
      <c r="AA49" s="15"/>
      <c r="AB49" s="15"/>
      <c r="AC49" s="15"/>
      <c r="AD49" s="15"/>
      <c r="AE49" s="14"/>
      <c r="AF49" s="14"/>
      <c r="AG49" s="14"/>
      <c r="AH49" s="14"/>
      <c r="AI49" s="14"/>
      <c r="AJ49" s="14"/>
      <c r="AK49" s="14"/>
      <c r="AL49" s="14"/>
    </row>
    <row r="50" spans="18:38">
      <c r="R50" s="15">
        <v>32</v>
      </c>
      <c r="S50" s="15">
        <v>14</v>
      </c>
      <c r="T50" s="15" t="e">
        <f t="shared" si="21"/>
        <v>#DIV/0!</v>
      </c>
      <c r="U50" s="15" t="e">
        <f t="shared" si="22"/>
        <v>#DIV/0!</v>
      </c>
      <c r="V50" s="15" t="e">
        <f t="shared" si="23"/>
        <v>#DIV/0!</v>
      </c>
      <c r="W50" s="15" t="e">
        <f t="shared" si="24"/>
        <v>#DIV/0!</v>
      </c>
      <c r="X50" s="15"/>
      <c r="Y50" s="15"/>
      <c r="Z50" s="15"/>
      <c r="AA50" s="15"/>
      <c r="AB50" s="15"/>
      <c r="AC50" s="15"/>
      <c r="AD50" s="15"/>
      <c r="AE50" s="14"/>
      <c r="AF50" s="14"/>
      <c r="AG50" s="14"/>
      <c r="AH50" s="14"/>
      <c r="AI50" s="14"/>
      <c r="AJ50" s="14"/>
      <c r="AK50" s="14"/>
      <c r="AL50" s="14"/>
    </row>
    <row r="51" spans="18:38">
      <c r="R51" s="15">
        <v>31</v>
      </c>
      <c r="S51" s="15">
        <v>13</v>
      </c>
      <c r="T51" s="15" t="e">
        <f t="shared" si="21"/>
        <v>#DIV/0!</v>
      </c>
      <c r="U51" s="15" t="e">
        <f t="shared" si="22"/>
        <v>#DIV/0!</v>
      </c>
      <c r="V51" s="15" t="e">
        <f t="shared" si="23"/>
        <v>#DIV/0!</v>
      </c>
      <c r="W51" s="15" t="e">
        <f t="shared" si="24"/>
        <v>#DIV/0!</v>
      </c>
      <c r="X51" s="15"/>
      <c r="Y51" s="15"/>
      <c r="Z51" s="15"/>
      <c r="AA51" s="15"/>
      <c r="AB51" s="15"/>
      <c r="AC51" s="15"/>
      <c r="AD51" s="15"/>
      <c r="AE51" s="14"/>
      <c r="AF51" s="14"/>
      <c r="AG51" s="14"/>
      <c r="AH51" s="14"/>
      <c r="AI51" s="14"/>
      <c r="AJ51" s="14"/>
      <c r="AK51" s="14"/>
      <c r="AL51" s="14"/>
    </row>
    <row r="52" spans="18:38">
      <c r="R52" s="15">
        <v>30</v>
      </c>
      <c r="S52" s="15">
        <v>12</v>
      </c>
      <c r="T52" s="15" t="e">
        <f t="shared" si="21"/>
        <v>#DIV/0!</v>
      </c>
      <c r="U52" s="15" t="e">
        <f t="shared" si="22"/>
        <v>#DIV/0!</v>
      </c>
      <c r="V52" s="15" t="e">
        <f t="shared" si="23"/>
        <v>#DIV/0!</v>
      </c>
      <c r="W52" s="15" t="e">
        <f t="shared" si="24"/>
        <v>#DIV/0!</v>
      </c>
      <c r="X52" s="15"/>
      <c r="Y52" s="15"/>
      <c r="Z52" s="15"/>
      <c r="AA52" s="15"/>
      <c r="AB52" s="15"/>
      <c r="AC52" s="15"/>
      <c r="AD52" s="15"/>
      <c r="AE52" s="14"/>
      <c r="AF52" s="14"/>
      <c r="AG52" s="14"/>
      <c r="AH52" s="14"/>
      <c r="AI52" s="14"/>
      <c r="AJ52" s="14"/>
      <c r="AK52" s="14"/>
      <c r="AL52" s="14"/>
    </row>
    <row r="53" spans="18:38">
      <c r="R53" s="15">
        <v>29</v>
      </c>
      <c r="S53" s="15">
        <v>11.2</v>
      </c>
      <c r="T53" s="15" t="e">
        <f t="shared" si="21"/>
        <v>#DIV/0!</v>
      </c>
      <c r="U53" s="15" t="e">
        <f t="shared" si="22"/>
        <v>#DIV/0!</v>
      </c>
      <c r="V53" s="15" t="e">
        <f t="shared" si="23"/>
        <v>#DIV/0!</v>
      </c>
      <c r="W53" s="15" t="e">
        <f t="shared" si="24"/>
        <v>#DIV/0!</v>
      </c>
      <c r="X53" s="15"/>
      <c r="Y53" s="15"/>
      <c r="Z53" s="15"/>
      <c r="AA53" s="15"/>
      <c r="AB53" s="15"/>
      <c r="AC53" s="15"/>
      <c r="AD53" s="15"/>
      <c r="AE53" s="14"/>
      <c r="AF53" s="14"/>
      <c r="AG53" s="14"/>
      <c r="AH53" s="14"/>
      <c r="AI53" s="14"/>
      <c r="AJ53" s="14"/>
      <c r="AK53" s="14"/>
      <c r="AL53" s="14"/>
    </row>
    <row r="54" spans="18:38">
      <c r="R54" s="15">
        <v>28</v>
      </c>
      <c r="S54" s="15">
        <v>10.199999999999999</v>
      </c>
      <c r="T54" s="15" t="e">
        <f t="shared" si="21"/>
        <v>#DIV/0!</v>
      </c>
      <c r="U54" s="15" t="e">
        <f t="shared" si="22"/>
        <v>#DIV/0!</v>
      </c>
      <c r="V54" s="15" t="e">
        <f t="shared" si="23"/>
        <v>#DIV/0!</v>
      </c>
      <c r="W54" s="15" t="e">
        <f t="shared" si="24"/>
        <v>#DIV/0!</v>
      </c>
      <c r="X54" s="15"/>
      <c r="Y54" s="15"/>
      <c r="Z54" s="15"/>
      <c r="AA54" s="15"/>
      <c r="AB54" s="15"/>
      <c r="AC54" s="15"/>
      <c r="AD54" s="15"/>
      <c r="AE54" s="14"/>
      <c r="AF54" s="14"/>
      <c r="AG54" s="14"/>
      <c r="AH54" s="14"/>
      <c r="AI54" s="14"/>
      <c r="AJ54" s="14"/>
      <c r="AK54" s="14"/>
      <c r="AL54" s="14"/>
    </row>
    <row r="55" spans="18:38">
      <c r="R55" s="15">
        <v>27</v>
      </c>
      <c r="S55" s="15">
        <v>9.4</v>
      </c>
      <c r="T55" s="15" t="e">
        <f t="shared" si="21"/>
        <v>#DIV/0!</v>
      </c>
      <c r="U55" s="15" t="e">
        <f t="shared" si="22"/>
        <v>#DIV/0!</v>
      </c>
      <c r="V55" s="15" t="e">
        <f t="shared" si="23"/>
        <v>#DIV/0!</v>
      </c>
      <c r="W55" s="15" t="e">
        <f t="shared" si="24"/>
        <v>#DIV/0!</v>
      </c>
      <c r="X55" s="15"/>
      <c r="Y55" s="15"/>
      <c r="Z55" s="15"/>
      <c r="AA55" s="15"/>
      <c r="AB55" s="15"/>
      <c r="AC55" s="15"/>
      <c r="AD55" s="15"/>
      <c r="AE55" s="14"/>
      <c r="AF55" s="14"/>
      <c r="AG55" s="14"/>
      <c r="AH55" s="14"/>
      <c r="AI55" s="14"/>
      <c r="AJ55" s="14"/>
      <c r="AK55" s="14"/>
      <c r="AL55" s="14"/>
    </row>
    <row r="56" spans="18:38">
      <c r="R56" s="15">
        <v>26</v>
      </c>
      <c r="S56" s="15">
        <v>8.6</v>
      </c>
      <c r="T56" s="15" t="e">
        <f t="shared" si="21"/>
        <v>#DIV/0!</v>
      </c>
      <c r="U56" s="15" t="e">
        <f t="shared" si="22"/>
        <v>#DIV/0!</v>
      </c>
      <c r="V56" s="15" t="e">
        <f t="shared" si="23"/>
        <v>#DIV/0!</v>
      </c>
      <c r="W56" s="15" t="e">
        <f t="shared" si="24"/>
        <v>#DIV/0!</v>
      </c>
      <c r="X56" s="15"/>
      <c r="Y56" s="15"/>
      <c r="Z56" s="15"/>
      <c r="AA56" s="15"/>
      <c r="AB56" s="15"/>
      <c r="AC56" s="15"/>
      <c r="AD56" s="15"/>
      <c r="AE56" s="14"/>
      <c r="AF56" s="14"/>
      <c r="AG56" s="14"/>
      <c r="AH56" s="14"/>
      <c r="AI56" s="14"/>
      <c r="AJ56" s="14"/>
      <c r="AK56" s="14"/>
      <c r="AL56" s="14"/>
    </row>
    <row r="57" spans="18:38">
      <c r="R57" s="15">
        <v>25</v>
      </c>
      <c r="S57" s="15">
        <v>7.8</v>
      </c>
      <c r="T57" s="15" t="e">
        <f t="shared" si="21"/>
        <v>#DIV/0!</v>
      </c>
      <c r="U57" s="15" t="e">
        <f t="shared" si="22"/>
        <v>#DIV/0!</v>
      </c>
      <c r="V57" s="15" t="e">
        <f t="shared" si="23"/>
        <v>#DIV/0!</v>
      </c>
      <c r="W57" s="15" t="e">
        <f t="shared" si="24"/>
        <v>#DIV/0!</v>
      </c>
      <c r="X57" s="15"/>
      <c r="Y57" s="15"/>
      <c r="Z57" s="15"/>
      <c r="AA57" s="15"/>
      <c r="AB57" s="15"/>
      <c r="AC57" s="15"/>
      <c r="AD57" s="15"/>
      <c r="AE57" s="14"/>
      <c r="AF57" s="14"/>
      <c r="AG57" s="14"/>
      <c r="AH57" s="14"/>
      <c r="AI57" s="14"/>
      <c r="AJ57" s="14"/>
      <c r="AK57" s="14"/>
      <c r="AL57" s="14"/>
    </row>
    <row r="58" spans="18:38">
      <c r="R58" s="15">
        <v>24</v>
      </c>
      <c r="S58" s="15">
        <v>7</v>
      </c>
      <c r="T58" s="15" t="e">
        <f t="shared" si="21"/>
        <v>#DIV/0!</v>
      </c>
      <c r="U58" s="15" t="e">
        <f t="shared" si="22"/>
        <v>#DIV/0!</v>
      </c>
      <c r="V58" s="15" t="e">
        <f t="shared" si="23"/>
        <v>#DIV/0!</v>
      </c>
      <c r="W58" s="15" t="e">
        <f t="shared" si="24"/>
        <v>#DIV/0!</v>
      </c>
      <c r="X58" s="15"/>
      <c r="Y58" s="15"/>
      <c r="Z58" s="15"/>
      <c r="AA58" s="15"/>
      <c r="AB58" s="15"/>
      <c r="AC58" s="15"/>
      <c r="AD58" s="15"/>
      <c r="AE58" s="14"/>
      <c r="AF58" s="14"/>
      <c r="AG58" s="14"/>
      <c r="AH58" s="14"/>
      <c r="AI58" s="14"/>
      <c r="AJ58" s="14"/>
      <c r="AK58" s="14"/>
      <c r="AL58" s="14"/>
    </row>
    <row r="59" spans="18:38">
      <c r="R59" s="15">
        <v>23</v>
      </c>
      <c r="S59" s="15">
        <v>6.4</v>
      </c>
      <c r="T59" s="15" t="e">
        <f t="shared" si="21"/>
        <v>#DIV/0!</v>
      </c>
      <c r="U59" s="15" t="e">
        <f t="shared" si="22"/>
        <v>#DIV/0!</v>
      </c>
      <c r="V59" s="15" t="e">
        <f t="shared" si="23"/>
        <v>#DIV/0!</v>
      </c>
      <c r="W59" s="15" t="e">
        <f t="shared" si="24"/>
        <v>#DIV/0!</v>
      </c>
      <c r="X59" s="15"/>
      <c r="Y59" s="15"/>
      <c r="Z59" s="15"/>
      <c r="AA59" s="15"/>
      <c r="AB59" s="15"/>
      <c r="AC59" s="15"/>
      <c r="AD59" s="15"/>
      <c r="AE59" s="14"/>
      <c r="AF59" s="14"/>
      <c r="AG59" s="14"/>
      <c r="AH59" s="14"/>
      <c r="AI59" s="14"/>
      <c r="AJ59" s="14"/>
      <c r="AK59" s="14"/>
      <c r="AL59" s="14"/>
    </row>
    <row r="60" spans="18:38">
      <c r="R60" s="15">
        <v>22</v>
      </c>
      <c r="S60" s="15">
        <v>5.6</v>
      </c>
      <c r="T60" s="15" t="e">
        <f t="shared" si="21"/>
        <v>#DIV/0!</v>
      </c>
      <c r="U60" s="15" t="e">
        <f t="shared" si="22"/>
        <v>#DIV/0!</v>
      </c>
      <c r="V60" s="15" t="e">
        <f t="shared" si="23"/>
        <v>#DIV/0!</v>
      </c>
      <c r="W60" s="15" t="e">
        <f t="shared" si="24"/>
        <v>#DIV/0!</v>
      </c>
      <c r="X60" s="15"/>
      <c r="Y60" s="15"/>
      <c r="Z60" s="15"/>
      <c r="AA60" s="15"/>
      <c r="AB60" s="15"/>
      <c r="AC60" s="15"/>
      <c r="AD60" s="15"/>
      <c r="AE60" s="14"/>
      <c r="AF60" s="14"/>
      <c r="AG60" s="14"/>
      <c r="AH60" s="14"/>
      <c r="AI60" s="14"/>
      <c r="AJ60" s="14"/>
      <c r="AK60" s="14"/>
      <c r="AL60" s="14"/>
    </row>
    <row r="61" spans="18:38">
      <c r="R61" s="15">
        <v>21</v>
      </c>
      <c r="S61" s="15">
        <v>5</v>
      </c>
      <c r="T61" s="15" t="e">
        <f t="shared" si="21"/>
        <v>#DIV/0!</v>
      </c>
      <c r="U61" s="15" t="e">
        <f t="shared" si="22"/>
        <v>#DIV/0!</v>
      </c>
      <c r="V61" s="15" t="e">
        <f t="shared" si="23"/>
        <v>#DIV/0!</v>
      </c>
      <c r="W61" s="15" t="e">
        <f t="shared" si="24"/>
        <v>#DIV/0!</v>
      </c>
      <c r="X61" s="15"/>
      <c r="Y61" s="15"/>
      <c r="Z61" s="15"/>
      <c r="AA61" s="15"/>
      <c r="AB61" s="15"/>
      <c r="AC61" s="15"/>
      <c r="AD61" s="15"/>
      <c r="AE61" s="14"/>
      <c r="AF61" s="14"/>
      <c r="AG61" s="14"/>
      <c r="AH61" s="14"/>
      <c r="AI61" s="14"/>
      <c r="AJ61" s="14"/>
      <c r="AK61" s="14"/>
      <c r="AL61" s="14"/>
    </row>
    <row r="62" spans="18:38">
      <c r="R62" s="15">
        <v>20</v>
      </c>
      <c r="S62" s="15">
        <v>4.2</v>
      </c>
      <c r="T62" s="15" t="e">
        <f t="shared" si="21"/>
        <v>#DIV/0!</v>
      </c>
      <c r="U62" s="15" t="e">
        <f t="shared" si="22"/>
        <v>#DIV/0!</v>
      </c>
      <c r="V62" s="15" t="e">
        <f t="shared" si="23"/>
        <v>#DIV/0!</v>
      </c>
      <c r="W62" s="15" t="e">
        <f t="shared" si="24"/>
        <v>#DIV/0!</v>
      </c>
      <c r="X62" s="15"/>
      <c r="Y62" s="15"/>
      <c r="Z62" s="15"/>
      <c r="AA62" s="15"/>
      <c r="AB62" s="15"/>
      <c r="AC62" s="15"/>
      <c r="AD62" s="15"/>
      <c r="AE62" s="14"/>
      <c r="AF62" s="14"/>
      <c r="AG62" s="14"/>
      <c r="AH62" s="14"/>
      <c r="AI62" s="14"/>
      <c r="AJ62" s="14"/>
      <c r="AK62" s="14"/>
      <c r="AL62" s="14"/>
    </row>
    <row r="63" spans="18:38">
      <c r="R63" s="15">
        <v>19</v>
      </c>
      <c r="S63" s="15">
        <v>3.6</v>
      </c>
      <c r="T63" s="15" t="e">
        <f t="shared" si="21"/>
        <v>#DIV/0!</v>
      </c>
      <c r="U63" s="15" t="e">
        <f t="shared" si="22"/>
        <v>#DIV/0!</v>
      </c>
      <c r="V63" s="15" t="e">
        <f t="shared" si="23"/>
        <v>#DIV/0!</v>
      </c>
      <c r="W63" s="15" t="e">
        <f t="shared" si="24"/>
        <v>#DIV/0!</v>
      </c>
      <c r="X63" s="15"/>
      <c r="Y63" s="15"/>
      <c r="Z63" s="15"/>
      <c r="AA63" s="15"/>
      <c r="AB63" s="15"/>
      <c r="AC63" s="15"/>
      <c r="AD63" s="15"/>
      <c r="AE63" s="14"/>
      <c r="AF63" s="14"/>
      <c r="AG63" s="14"/>
      <c r="AH63" s="14"/>
      <c r="AI63" s="14"/>
      <c r="AJ63" s="14"/>
      <c r="AK63" s="14"/>
      <c r="AL63" s="14"/>
    </row>
    <row r="64" spans="18:38">
      <c r="R64" s="15">
        <v>18</v>
      </c>
      <c r="S64" s="15">
        <v>3</v>
      </c>
      <c r="T64" s="15" t="e">
        <f t="shared" si="21"/>
        <v>#DIV/0!</v>
      </c>
      <c r="U64" s="15" t="e">
        <f t="shared" si="22"/>
        <v>#DIV/0!</v>
      </c>
      <c r="V64" s="15" t="e">
        <f t="shared" si="23"/>
        <v>#DIV/0!</v>
      </c>
      <c r="W64" s="15" t="e">
        <f t="shared" si="24"/>
        <v>#DIV/0!</v>
      </c>
      <c r="X64" s="15"/>
      <c r="Y64" s="15"/>
      <c r="Z64" s="15"/>
      <c r="AA64" s="15"/>
      <c r="AB64" s="15"/>
      <c r="AC64" s="15"/>
      <c r="AD64" s="15"/>
      <c r="AE64" s="14"/>
      <c r="AF64" s="14"/>
      <c r="AG64" s="14"/>
      <c r="AH64" s="14"/>
      <c r="AI64" s="14"/>
      <c r="AJ64" s="14"/>
      <c r="AK64" s="14"/>
      <c r="AL64" s="14"/>
    </row>
    <row r="65" spans="18:38">
      <c r="R65" s="15">
        <v>17</v>
      </c>
      <c r="S65" s="15">
        <v>2.2000000000000002</v>
      </c>
      <c r="T65" s="15" t="e">
        <f t="shared" si="21"/>
        <v>#DIV/0!</v>
      </c>
      <c r="U65" s="15" t="e">
        <f t="shared" si="22"/>
        <v>#DIV/0!</v>
      </c>
      <c r="V65" s="15" t="e">
        <f t="shared" si="23"/>
        <v>#DIV/0!</v>
      </c>
      <c r="W65" s="15" t="e">
        <f t="shared" si="24"/>
        <v>#DIV/0!</v>
      </c>
      <c r="X65" s="15"/>
      <c r="Y65" s="15"/>
      <c r="Z65" s="15"/>
      <c r="AA65" s="15"/>
      <c r="AB65" s="15"/>
      <c r="AC65" s="15"/>
      <c r="AD65" s="15"/>
      <c r="AE65" s="14"/>
      <c r="AF65" s="14"/>
      <c r="AG65" s="14"/>
      <c r="AH65" s="14"/>
      <c r="AI65" s="14"/>
      <c r="AJ65" s="14"/>
      <c r="AK65" s="14"/>
      <c r="AL65" s="14"/>
    </row>
    <row r="66" spans="18:38">
      <c r="R66" s="15">
        <v>16</v>
      </c>
      <c r="S66" s="15">
        <v>1.6</v>
      </c>
      <c r="T66" s="15" t="e">
        <f t="shared" si="21"/>
        <v>#DIV/0!</v>
      </c>
      <c r="U66" s="15" t="e">
        <f t="shared" si="22"/>
        <v>#DIV/0!</v>
      </c>
      <c r="V66" s="15" t="e">
        <f t="shared" si="23"/>
        <v>#DIV/0!</v>
      </c>
      <c r="W66" s="15" t="e">
        <f t="shared" si="24"/>
        <v>#DIV/0!</v>
      </c>
      <c r="X66" s="15"/>
      <c r="Y66" s="15"/>
      <c r="Z66" s="15"/>
      <c r="AA66" s="15"/>
      <c r="AB66" s="15"/>
      <c r="AC66" s="15"/>
      <c r="AD66" s="15"/>
      <c r="AE66" s="14"/>
      <c r="AF66" s="14"/>
      <c r="AG66" s="14"/>
      <c r="AH66" s="14"/>
      <c r="AI66" s="14"/>
      <c r="AJ66" s="14"/>
      <c r="AK66" s="14"/>
      <c r="AL66" s="14"/>
    </row>
    <row r="67" spans="18:38">
      <c r="R67" s="15">
        <v>15</v>
      </c>
      <c r="S67" s="15">
        <v>0.2</v>
      </c>
      <c r="T67" s="15" t="e">
        <f t="shared" si="21"/>
        <v>#DIV/0!</v>
      </c>
      <c r="U67" s="15" t="e">
        <f t="shared" si="22"/>
        <v>#DIV/0!</v>
      </c>
      <c r="V67" s="15" t="e">
        <f t="shared" si="23"/>
        <v>#DIV/0!</v>
      </c>
      <c r="W67" s="15" t="e">
        <f t="shared" si="24"/>
        <v>#DIV/0!</v>
      </c>
      <c r="X67" s="15"/>
      <c r="Y67" s="15"/>
      <c r="Z67" s="15"/>
      <c r="AA67" s="15"/>
      <c r="AB67" s="15"/>
      <c r="AC67" s="15"/>
      <c r="AD67" s="15"/>
      <c r="AE67" s="14"/>
      <c r="AF67" s="14"/>
      <c r="AG67" s="14"/>
      <c r="AH67" s="14"/>
      <c r="AI67" s="14"/>
      <c r="AJ67" s="14"/>
      <c r="AK67" s="14"/>
      <c r="AL67" s="14"/>
    </row>
    <row r="68" spans="18:38">
      <c r="R68" s="15">
        <v>14.94</v>
      </c>
      <c r="S68" s="15">
        <v>0</v>
      </c>
      <c r="T68" s="15" t="e">
        <f t="shared" si="21"/>
        <v>#DIV/0!</v>
      </c>
      <c r="U68" s="15" t="e">
        <f t="shared" si="22"/>
        <v>#DIV/0!</v>
      </c>
      <c r="V68" s="15" t="e">
        <f t="shared" si="23"/>
        <v>#DIV/0!</v>
      </c>
      <c r="W68" s="15" t="e">
        <f t="shared" si="24"/>
        <v>#DIV/0!</v>
      </c>
      <c r="X68" s="15"/>
      <c r="Y68" s="15"/>
      <c r="Z68" s="15"/>
      <c r="AA68" s="15"/>
      <c r="AB68" s="15"/>
      <c r="AC68" s="15"/>
      <c r="AD68" s="15"/>
      <c r="AE68" s="14"/>
      <c r="AF68" s="14"/>
      <c r="AG68" s="14"/>
      <c r="AH68" s="14"/>
      <c r="AI68" s="14"/>
      <c r="AJ68" s="14"/>
      <c r="AK68" s="14"/>
      <c r="AL68" s="14"/>
    </row>
    <row r="69" spans="18:38">
      <c r="R69" s="15">
        <v>15</v>
      </c>
      <c r="S69" s="15">
        <v>-0.2</v>
      </c>
      <c r="T69" s="15" t="e">
        <f t="shared" si="21"/>
        <v>#DIV/0!</v>
      </c>
      <c r="U69" s="15" t="e">
        <f t="shared" si="22"/>
        <v>#DIV/0!</v>
      </c>
      <c r="V69" s="15" t="e">
        <f t="shared" si="23"/>
        <v>#DIV/0!</v>
      </c>
      <c r="W69" s="15" t="e">
        <f t="shared" si="24"/>
        <v>#DIV/0!</v>
      </c>
      <c r="X69" s="15"/>
      <c r="Y69" s="15"/>
      <c r="Z69" s="15"/>
      <c r="AA69" s="15"/>
      <c r="AB69" s="15"/>
      <c r="AC69" s="15"/>
      <c r="AD69" s="15"/>
      <c r="AE69" s="14"/>
      <c r="AF69" s="14"/>
      <c r="AG69" s="14"/>
      <c r="AH69" s="14"/>
      <c r="AI69" s="14"/>
      <c r="AJ69" s="14"/>
      <c r="AK69" s="14"/>
      <c r="AL69" s="14"/>
    </row>
    <row r="70" spans="18:38">
      <c r="R70" s="15">
        <v>16</v>
      </c>
      <c r="S70" s="15">
        <v>-1.6</v>
      </c>
      <c r="T70" s="15" t="e">
        <f t="shared" si="21"/>
        <v>#DIV/0!</v>
      </c>
      <c r="U70" s="15" t="e">
        <f t="shared" si="22"/>
        <v>#DIV/0!</v>
      </c>
      <c r="V70" s="15" t="e">
        <f t="shared" si="23"/>
        <v>#DIV/0!</v>
      </c>
      <c r="W70" s="15" t="e">
        <f t="shared" si="24"/>
        <v>#DIV/0!</v>
      </c>
      <c r="X70" s="15"/>
      <c r="Y70" s="15"/>
      <c r="Z70" s="15"/>
      <c r="AA70" s="15"/>
      <c r="AB70" s="15"/>
      <c r="AC70" s="15"/>
      <c r="AD70" s="15"/>
      <c r="AE70" s="14"/>
      <c r="AF70" s="14"/>
      <c r="AG70" s="14"/>
      <c r="AH70" s="14"/>
      <c r="AI70" s="14"/>
      <c r="AJ70" s="14"/>
      <c r="AK70" s="14"/>
      <c r="AL70" s="14"/>
    </row>
    <row r="71" spans="18:38">
      <c r="R71" s="15">
        <v>17</v>
      </c>
      <c r="S71" s="15">
        <v>-2.2000000000000002</v>
      </c>
      <c r="T71" s="15" t="e">
        <f t="shared" si="21"/>
        <v>#DIV/0!</v>
      </c>
      <c r="U71" s="15" t="e">
        <f t="shared" si="22"/>
        <v>#DIV/0!</v>
      </c>
      <c r="V71" s="15" t="e">
        <f t="shared" si="23"/>
        <v>#DIV/0!</v>
      </c>
      <c r="W71" s="15" t="e">
        <f t="shared" si="24"/>
        <v>#DIV/0!</v>
      </c>
      <c r="X71" s="15"/>
      <c r="Y71" s="15"/>
      <c r="Z71" s="15"/>
      <c r="AA71" s="15"/>
      <c r="AB71" s="15"/>
      <c r="AC71" s="15"/>
      <c r="AD71" s="15"/>
      <c r="AE71" s="14"/>
      <c r="AF71" s="14"/>
      <c r="AG71" s="14"/>
      <c r="AH71" s="14"/>
      <c r="AI71" s="14"/>
      <c r="AJ71" s="14"/>
      <c r="AK71" s="14"/>
      <c r="AL71" s="14"/>
    </row>
    <row r="72" spans="18:38">
      <c r="R72" s="15">
        <v>18</v>
      </c>
      <c r="S72" s="15">
        <v>-3</v>
      </c>
      <c r="T72" s="15" t="e">
        <f t="shared" ref="T72:T103" si="25">R72/K_1^2</f>
        <v>#DIV/0!</v>
      </c>
      <c r="U72" s="15" t="e">
        <f t="shared" ref="U72:U103" si="26">S72/K_1</f>
        <v>#DIV/0!</v>
      </c>
      <c r="V72" s="15" t="e">
        <f t="shared" ref="V72:V103" si="27">R72/K_2^2</f>
        <v>#DIV/0!</v>
      </c>
      <c r="W72" s="15" t="e">
        <f t="shared" ref="W72:W103" si="28">S72/K_2</f>
        <v>#DIV/0!</v>
      </c>
      <c r="X72" s="15"/>
      <c r="Y72" s="15"/>
      <c r="Z72" s="15"/>
      <c r="AA72" s="15"/>
      <c r="AB72" s="15"/>
      <c r="AC72" s="15"/>
      <c r="AD72" s="15"/>
      <c r="AE72" s="14"/>
      <c r="AF72" s="14"/>
      <c r="AG72" s="14"/>
      <c r="AH72" s="14"/>
      <c r="AI72" s="14"/>
      <c r="AJ72" s="14"/>
      <c r="AK72" s="14"/>
      <c r="AL72" s="14"/>
    </row>
    <row r="73" spans="18:38">
      <c r="R73" s="15">
        <v>19</v>
      </c>
      <c r="S73" s="15">
        <v>-3.6</v>
      </c>
      <c r="T73" s="15" t="e">
        <f t="shared" si="25"/>
        <v>#DIV/0!</v>
      </c>
      <c r="U73" s="15" t="e">
        <f t="shared" si="26"/>
        <v>#DIV/0!</v>
      </c>
      <c r="V73" s="15" t="e">
        <f t="shared" si="27"/>
        <v>#DIV/0!</v>
      </c>
      <c r="W73" s="15" t="e">
        <f t="shared" si="28"/>
        <v>#DIV/0!</v>
      </c>
      <c r="X73" s="15"/>
      <c r="Y73" s="15"/>
      <c r="Z73" s="15"/>
      <c r="AA73" s="15"/>
      <c r="AB73" s="15"/>
      <c r="AC73" s="15"/>
      <c r="AD73" s="15"/>
      <c r="AE73" s="14"/>
      <c r="AF73" s="14"/>
      <c r="AG73" s="14"/>
      <c r="AH73" s="14"/>
      <c r="AI73" s="14"/>
      <c r="AJ73" s="14"/>
      <c r="AK73" s="14"/>
      <c r="AL73" s="14"/>
    </row>
    <row r="74" spans="18:38">
      <c r="R74" s="15">
        <v>20</v>
      </c>
      <c r="S74" s="15">
        <v>-4.2</v>
      </c>
      <c r="T74" s="15" t="e">
        <f t="shared" si="25"/>
        <v>#DIV/0!</v>
      </c>
      <c r="U74" s="15" t="e">
        <f t="shared" si="26"/>
        <v>#DIV/0!</v>
      </c>
      <c r="V74" s="15" t="e">
        <f t="shared" si="27"/>
        <v>#DIV/0!</v>
      </c>
      <c r="W74" s="15" t="e">
        <f t="shared" si="28"/>
        <v>#DIV/0!</v>
      </c>
      <c r="X74" s="15"/>
      <c r="Y74" s="15"/>
      <c r="Z74" s="15"/>
      <c r="AA74" s="15"/>
      <c r="AB74" s="15"/>
      <c r="AC74" s="15"/>
      <c r="AD74" s="15"/>
      <c r="AE74" s="14"/>
      <c r="AF74" s="14"/>
      <c r="AG74" s="14"/>
      <c r="AH74" s="14"/>
      <c r="AI74" s="14"/>
      <c r="AJ74" s="14"/>
      <c r="AK74" s="14"/>
      <c r="AL74" s="14"/>
    </row>
    <row r="75" spans="18:38">
      <c r="R75" s="15">
        <v>21</v>
      </c>
      <c r="S75" s="15">
        <v>-5</v>
      </c>
      <c r="T75" s="15" t="e">
        <f t="shared" si="25"/>
        <v>#DIV/0!</v>
      </c>
      <c r="U75" s="15" t="e">
        <f t="shared" si="26"/>
        <v>#DIV/0!</v>
      </c>
      <c r="V75" s="15" t="e">
        <f t="shared" si="27"/>
        <v>#DIV/0!</v>
      </c>
      <c r="W75" s="15" t="e">
        <f t="shared" si="28"/>
        <v>#DIV/0!</v>
      </c>
      <c r="X75" s="15"/>
      <c r="Y75" s="15"/>
      <c r="Z75" s="15"/>
      <c r="AA75" s="15"/>
      <c r="AB75" s="15"/>
      <c r="AC75" s="15"/>
      <c r="AD75" s="15"/>
      <c r="AE75" s="14"/>
      <c r="AF75" s="14"/>
      <c r="AG75" s="14"/>
      <c r="AH75" s="14"/>
      <c r="AI75" s="14"/>
      <c r="AJ75" s="14"/>
      <c r="AK75" s="14"/>
      <c r="AL75" s="14"/>
    </row>
    <row r="76" spans="18:38">
      <c r="R76" s="15">
        <v>22</v>
      </c>
      <c r="S76" s="15">
        <v>-5.6</v>
      </c>
      <c r="T76" s="15" t="e">
        <f t="shared" si="25"/>
        <v>#DIV/0!</v>
      </c>
      <c r="U76" s="15" t="e">
        <f t="shared" si="26"/>
        <v>#DIV/0!</v>
      </c>
      <c r="V76" s="15" t="e">
        <f t="shared" si="27"/>
        <v>#DIV/0!</v>
      </c>
      <c r="W76" s="15" t="e">
        <f t="shared" si="28"/>
        <v>#DIV/0!</v>
      </c>
      <c r="X76" s="15"/>
      <c r="Y76" s="15"/>
      <c r="Z76" s="15"/>
      <c r="AA76" s="15"/>
      <c r="AB76" s="15"/>
      <c r="AC76" s="15"/>
      <c r="AD76" s="15"/>
      <c r="AE76" s="14"/>
      <c r="AF76" s="14"/>
      <c r="AG76" s="14"/>
      <c r="AH76" s="14"/>
      <c r="AI76" s="14"/>
      <c r="AJ76" s="14"/>
      <c r="AK76" s="14"/>
      <c r="AL76" s="14"/>
    </row>
    <row r="77" spans="18:38">
      <c r="R77" s="15">
        <v>23</v>
      </c>
      <c r="S77" s="15">
        <v>-6.4</v>
      </c>
      <c r="T77" s="15" t="e">
        <f t="shared" si="25"/>
        <v>#DIV/0!</v>
      </c>
      <c r="U77" s="15" t="e">
        <f t="shared" si="26"/>
        <v>#DIV/0!</v>
      </c>
      <c r="V77" s="15" t="e">
        <f t="shared" si="27"/>
        <v>#DIV/0!</v>
      </c>
      <c r="W77" s="15" t="e">
        <f t="shared" si="28"/>
        <v>#DIV/0!</v>
      </c>
      <c r="X77" s="15"/>
      <c r="Y77" s="15"/>
      <c r="Z77" s="15"/>
      <c r="AA77" s="15"/>
      <c r="AB77" s="15"/>
      <c r="AC77" s="15"/>
      <c r="AD77" s="15"/>
      <c r="AE77" s="14"/>
      <c r="AF77" s="14"/>
      <c r="AG77" s="14"/>
      <c r="AH77" s="14"/>
      <c r="AI77" s="14"/>
      <c r="AJ77" s="14"/>
      <c r="AK77" s="14"/>
      <c r="AL77" s="14"/>
    </row>
    <row r="78" spans="18:38">
      <c r="R78" s="15">
        <v>24</v>
      </c>
      <c r="S78" s="15">
        <v>-7</v>
      </c>
      <c r="T78" s="15" t="e">
        <f t="shared" si="25"/>
        <v>#DIV/0!</v>
      </c>
      <c r="U78" s="15" t="e">
        <f t="shared" si="26"/>
        <v>#DIV/0!</v>
      </c>
      <c r="V78" s="15" t="e">
        <f t="shared" si="27"/>
        <v>#DIV/0!</v>
      </c>
      <c r="W78" s="15" t="e">
        <f t="shared" si="28"/>
        <v>#DIV/0!</v>
      </c>
      <c r="X78" s="15"/>
      <c r="Y78" s="15"/>
      <c r="Z78" s="15"/>
      <c r="AA78" s="15"/>
      <c r="AB78" s="15"/>
      <c r="AC78" s="15"/>
      <c r="AD78" s="15"/>
      <c r="AE78" s="14"/>
      <c r="AF78" s="14"/>
      <c r="AG78" s="14"/>
      <c r="AH78" s="14"/>
      <c r="AI78" s="14"/>
      <c r="AJ78" s="14"/>
      <c r="AK78" s="14"/>
      <c r="AL78" s="14"/>
    </row>
    <row r="79" spans="18:38">
      <c r="R79" s="15">
        <v>25</v>
      </c>
      <c r="S79" s="15">
        <v>-7.8</v>
      </c>
      <c r="T79" s="15" t="e">
        <f t="shared" si="25"/>
        <v>#DIV/0!</v>
      </c>
      <c r="U79" s="15" t="e">
        <f t="shared" si="26"/>
        <v>#DIV/0!</v>
      </c>
      <c r="V79" s="15" t="e">
        <f t="shared" si="27"/>
        <v>#DIV/0!</v>
      </c>
      <c r="W79" s="15" t="e">
        <f t="shared" si="28"/>
        <v>#DIV/0!</v>
      </c>
      <c r="X79" s="15"/>
      <c r="Y79" s="15"/>
      <c r="Z79" s="15"/>
      <c r="AA79" s="15"/>
      <c r="AB79" s="15"/>
      <c r="AC79" s="15"/>
      <c r="AD79" s="15"/>
      <c r="AE79" s="14"/>
      <c r="AF79" s="14"/>
      <c r="AG79" s="14"/>
      <c r="AH79" s="14"/>
      <c r="AI79" s="14"/>
      <c r="AJ79" s="14"/>
      <c r="AK79" s="14"/>
      <c r="AL79" s="14"/>
    </row>
    <row r="80" spans="18:38">
      <c r="R80" s="15">
        <v>26</v>
      </c>
      <c r="S80" s="15">
        <v>-8.6</v>
      </c>
      <c r="T80" s="15" t="e">
        <f t="shared" si="25"/>
        <v>#DIV/0!</v>
      </c>
      <c r="U80" s="15" t="e">
        <f t="shared" si="26"/>
        <v>#DIV/0!</v>
      </c>
      <c r="V80" s="15" t="e">
        <f t="shared" si="27"/>
        <v>#DIV/0!</v>
      </c>
      <c r="W80" s="15" t="e">
        <f t="shared" si="28"/>
        <v>#DIV/0!</v>
      </c>
      <c r="X80" s="15"/>
      <c r="Y80" s="15"/>
      <c r="Z80" s="15"/>
      <c r="AA80" s="15"/>
      <c r="AB80" s="15"/>
      <c r="AC80" s="15"/>
      <c r="AD80" s="15"/>
      <c r="AE80" s="14"/>
      <c r="AF80" s="14"/>
      <c r="AG80" s="14"/>
      <c r="AH80" s="14"/>
      <c r="AI80" s="14"/>
      <c r="AJ80" s="14"/>
      <c r="AK80" s="14"/>
      <c r="AL80" s="14"/>
    </row>
    <row r="81" spans="18:38">
      <c r="R81" s="15">
        <v>27</v>
      </c>
      <c r="S81" s="15">
        <v>-9.4</v>
      </c>
      <c r="T81" s="15" t="e">
        <f t="shared" si="25"/>
        <v>#DIV/0!</v>
      </c>
      <c r="U81" s="15" t="e">
        <f t="shared" si="26"/>
        <v>#DIV/0!</v>
      </c>
      <c r="V81" s="15" t="e">
        <f t="shared" si="27"/>
        <v>#DIV/0!</v>
      </c>
      <c r="W81" s="15" t="e">
        <f t="shared" si="28"/>
        <v>#DIV/0!</v>
      </c>
      <c r="X81" s="15"/>
      <c r="Y81" s="15"/>
      <c r="Z81" s="15"/>
      <c r="AA81" s="15"/>
      <c r="AB81" s="15"/>
      <c r="AC81" s="15"/>
      <c r="AD81" s="15"/>
      <c r="AE81" s="14"/>
      <c r="AF81" s="14"/>
      <c r="AG81" s="14"/>
      <c r="AH81" s="14"/>
      <c r="AI81" s="14"/>
      <c r="AJ81" s="14"/>
      <c r="AK81" s="14"/>
      <c r="AL81" s="14"/>
    </row>
    <row r="82" spans="18:38">
      <c r="R82" s="15">
        <v>28</v>
      </c>
      <c r="S82" s="15">
        <v>-10.199999999999999</v>
      </c>
      <c r="T82" s="15" t="e">
        <f t="shared" si="25"/>
        <v>#DIV/0!</v>
      </c>
      <c r="U82" s="15" t="e">
        <f t="shared" si="26"/>
        <v>#DIV/0!</v>
      </c>
      <c r="V82" s="15" t="e">
        <f t="shared" si="27"/>
        <v>#DIV/0!</v>
      </c>
      <c r="W82" s="15" t="e">
        <f t="shared" si="28"/>
        <v>#DIV/0!</v>
      </c>
      <c r="X82" s="15"/>
      <c r="Y82" s="15"/>
      <c r="Z82" s="15"/>
      <c r="AA82" s="15"/>
      <c r="AB82" s="15"/>
      <c r="AC82" s="15"/>
      <c r="AD82" s="15"/>
      <c r="AE82" s="14"/>
      <c r="AF82" s="14"/>
      <c r="AG82" s="14"/>
      <c r="AH82" s="14"/>
      <c r="AI82" s="14"/>
      <c r="AJ82" s="14"/>
      <c r="AK82" s="14"/>
      <c r="AL82" s="14"/>
    </row>
    <row r="83" spans="18:38">
      <c r="R83" s="15">
        <v>29</v>
      </c>
      <c r="S83" s="15">
        <v>-11.2</v>
      </c>
      <c r="T83" s="15" t="e">
        <f t="shared" si="25"/>
        <v>#DIV/0!</v>
      </c>
      <c r="U83" s="15" t="e">
        <f t="shared" si="26"/>
        <v>#DIV/0!</v>
      </c>
      <c r="V83" s="15" t="e">
        <f t="shared" si="27"/>
        <v>#DIV/0!</v>
      </c>
      <c r="W83" s="15" t="e">
        <f t="shared" si="28"/>
        <v>#DIV/0!</v>
      </c>
      <c r="X83" s="15"/>
      <c r="Y83" s="15"/>
      <c r="Z83" s="15"/>
      <c r="AA83" s="15"/>
      <c r="AB83" s="15"/>
      <c r="AC83" s="15"/>
      <c r="AD83" s="15"/>
      <c r="AE83" s="14"/>
      <c r="AF83" s="14"/>
      <c r="AG83" s="14"/>
      <c r="AH83" s="14"/>
      <c r="AI83" s="14"/>
      <c r="AJ83" s="14"/>
      <c r="AK83" s="14"/>
      <c r="AL83" s="14"/>
    </row>
    <row r="84" spans="18:38">
      <c r="R84" s="15">
        <v>30</v>
      </c>
      <c r="S84" s="15">
        <v>-12</v>
      </c>
      <c r="T84" s="15" t="e">
        <f t="shared" si="25"/>
        <v>#DIV/0!</v>
      </c>
      <c r="U84" s="15" t="e">
        <f t="shared" si="26"/>
        <v>#DIV/0!</v>
      </c>
      <c r="V84" s="15" t="e">
        <f t="shared" si="27"/>
        <v>#DIV/0!</v>
      </c>
      <c r="W84" s="15" t="e">
        <f t="shared" si="28"/>
        <v>#DIV/0!</v>
      </c>
      <c r="X84" s="15"/>
      <c r="Y84" s="15"/>
      <c r="Z84" s="15"/>
      <c r="AA84" s="15"/>
      <c r="AB84" s="15"/>
      <c r="AC84" s="15"/>
      <c r="AD84" s="15"/>
      <c r="AE84" s="14"/>
      <c r="AF84" s="14"/>
      <c r="AG84" s="14"/>
      <c r="AH84" s="14"/>
      <c r="AI84" s="14"/>
      <c r="AJ84" s="14"/>
      <c r="AK84" s="14"/>
      <c r="AL84" s="14"/>
    </row>
    <row r="85" spans="18:38">
      <c r="R85" s="15">
        <v>31</v>
      </c>
      <c r="S85" s="15">
        <v>-13</v>
      </c>
      <c r="T85" s="15" t="e">
        <f t="shared" si="25"/>
        <v>#DIV/0!</v>
      </c>
      <c r="U85" s="15" t="e">
        <f t="shared" si="26"/>
        <v>#DIV/0!</v>
      </c>
      <c r="V85" s="15" t="e">
        <f t="shared" si="27"/>
        <v>#DIV/0!</v>
      </c>
      <c r="W85" s="15" t="e">
        <f t="shared" si="28"/>
        <v>#DIV/0!</v>
      </c>
      <c r="X85" s="15"/>
      <c r="Y85" s="15"/>
      <c r="Z85" s="15"/>
      <c r="AA85" s="15"/>
      <c r="AB85" s="15"/>
      <c r="AC85" s="15"/>
      <c r="AD85" s="15"/>
      <c r="AE85" s="14"/>
      <c r="AF85" s="14"/>
      <c r="AG85" s="14"/>
      <c r="AH85" s="14"/>
      <c r="AI85" s="14"/>
      <c r="AJ85" s="14"/>
      <c r="AK85" s="14"/>
      <c r="AL85" s="14"/>
    </row>
    <row r="86" spans="18:38">
      <c r="R86" s="15">
        <v>32</v>
      </c>
      <c r="S86" s="15">
        <v>-14</v>
      </c>
      <c r="T86" s="15" t="e">
        <f t="shared" si="25"/>
        <v>#DIV/0!</v>
      </c>
      <c r="U86" s="15" t="e">
        <f t="shared" si="26"/>
        <v>#DIV/0!</v>
      </c>
      <c r="V86" s="15" t="e">
        <f t="shared" si="27"/>
        <v>#DIV/0!</v>
      </c>
      <c r="W86" s="15" t="e">
        <f t="shared" si="28"/>
        <v>#DIV/0!</v>
      </c>
      <c r="X86" s="15"/>
      <c r="Y86" s="15"/>
      <c r="Z86" s="15"/>
      <c r="AA86" s="15"/>
      <c r="AB86" s="15"/>
      <c r="AC86" s="15"/>
      <c r="AD86" s="15"/>
      <c r="AE86" s="14"/>
      <c r="AF86" s="14"/>
      <c r="AG86" s="14"/>
      <c r="AH86" s="14"/>
      <c r="AI86" s="14"/>
      <c r="AJ86" s="14"/>
      <c r="AK86" s="14"/>
      <c r="AL86" s="14"/>
    </row>
    <row r="87" spans="18:38">
      <c r="R87" s="15">
        <v>33</v>
      </c>
      <c r="S87" s="15">
        <v>-15.2</v>
      </c>
      <c r="T87" s="15" t="e">
        <f t="shared" si="25"/>
        <v>#DIV/0!</v>
      </c>
      <c r="U87" s="15" t="e">
        <f t="shared" si="26"/>
        <v>#DIV/0!</v>
      </c>
      <c r="V87" s="15" t="e">
        <f t="shared" si="27"/>
        <v>#DIV/0!</v>
      </c>
      <c r="W87" s="15" t="e">
        <f t="shared" si="28"/>
        <v>#DIV/0!</v>
      </c>
      <c r="X87" s="15"/>
      <c r="Y87" s="15"/>
      <c r="Z87" s="15"/>
      <c r="AA87" s="15"/>
      <c r="AB87" s="15"/>
      <c r="AC87" s="15"/>
      <c r="AD87" s="15"/>
      <c r="AE87" s="14"/>
      <c r="AF87" s="14"/>
      <c r="AG87" s="14"/>
      <c r="AH87" s="14"/>
      <c r="AI87" s="14"/>
      <c r="AJ87" s="14"/>
      <c r="AK87" s="14"/>
      <c r="AL87" s="14"/>
    </row>
    <row r="88" spans="18:38">
      <c r="R88" s="15">
        <v>34</v>
      </c>
      <c r="S88" s="15">
        <v>-16.399999999999999</v>
      </c>
      <c r="T88" s="15" t="e">
        <f t="shared" si="25"/>
        <v>#DIV/0!</v>
      </c>
      <c r="U88" s="15" t="e">
        <f t="shared" si="26"/>
        <v>#DIV/0!</v>
      </c>
      <c r="V88" s="15" t="e">
        <f t="shared" si="27"/>
        <v>#DIV/0!</v>
      </c>
      <c r="W88" s="15" t="e">
        <f t="shared" si="28"/>
        <v>#DIV/0!</v>
      </c>
      <c r="X88" s="15"/>
      <c r="Y88" s="15"/>
      <c r="Z88" s="15"/>
      <c r="AA88" s="15"/>
      <c r="AB88" s="15"/>
      <c r="AC88" s="15"/>
      <c r="AD88" s="15"/>
      <c r="AE88" s="14"/>
      <c r="AF88" s="14"/>
      <c r="AG88" s="14"/>
      <c r="AH88" s="14"/>
      <c r="AI88" s="14"/>
      <c r="AJ88" s="14"/>
      <c r="AK88" s="14"/>
      <c r="AL88" s="14"/>
    </row>
    <row r="89" spans="18:38">
      <c r="R89" s="15">
        <v>35</v>
      </c>
      <c r="S89" s="15">
        <v>-17.8</v>
      </c>
      <c r="T89" s="15" t="e">
        <f t="shared" si="25"/>
        <v>#DIV/0!</v>
      </c>
      <c r="U89" s="15" t="e">
        <f t="shared" si="26"/>
        <v>#DIV/0!</v>
      </c>
      <c r="V89" s="15" t="e">
        <f t="shared" si="27"/>
        <v>#DIV/0!</v>
      </c>
      <c r="W89" s="15" t="e">
        <f t="shared" si="28"/>
        <v>#DIV/0!</v>
      </c>
      <c r="X89" s="15"/>
      <c r="Y89" s="15"/>
      <c r="Z89" s="15"/>
      <c r="AA89" s="15"/>
      <c r="AB89" s="15"/>
      <c r="AC89" s="15"/>
      <c r="AD89" s="15"/>
      <c r="AE89" s="14"/>
      <c r="AF89" s="14"/>
      <c r="AG89" s="14"/>
      <c r="AH89" s="14"/>
      <c r="AI89" s="14"/>
      <c r="AJ89" s="14"/>
      <c r="AK89" s="14"/>
      <c r="AL89" s="14"/>
    </row>
    <row r="90" spans="18:38">
      <c r="R90" s="15">
        <v>36</v>
      </c>
      <c r="S90" s="15">
        <v>-19.399999999999999</v>
      </c>
      <c r="T90" s="15" t="e">
        <f t="shared" si="25"/>
        <v>#DIV/0!</v>
      </c>
      <c r="U90" s="15" t="e">
        <f t="shared" si="26"/>
        <v>#DIV/0!</v>
      </c>
      <c r="V90" s="15" t="e">
        <f t="shared" si="27"/>
        <v>#DIV/0!</v>
      </c>
      <c r="W90" s="15" t="e">
        <f t="shared" si="28"/>
        <v>#DIV/0!</v>
      </c>
      <c r="X90" s="15"/>
      <c r="Y90" s="15"/>
      <c r="Z90" s="15"/>
      <c r="AA90" s="15"/>
      <c r="AB90" s="15"/>
      <c r="AC90" s="15"/>
      <c r="AD90" s="15"/>
      <c r="AE90" s="14"/>
      <c r="AF90" s="14"/>
      <c r="AG90" s="14"/>
      <c r="AH90" s="14"/>
      <c r="AI90" s="14"/>
      <c r="AJ90" s="14"/>
      <c r="AK90" s="14"/>
      <c r="AL90" s="14"/>
    </row>
    <row r="91" spans="18:38">
      <c r="R91" s="15">
        <v>37</v>
      </c>
      <c r="S91" s="15">
        <v>-21.6</v>
      </c>
      <c r="T91" s="15" t="e">
        <f t="shared" si="25"/>
        <v>#DIV/0!</v>
      </c>
      <c r="U91" s="15" t="e">
        <f t="shared" si="26"/>
        <v>#DIV/0!</v>
      </c>
      <c r="V91" s="15" t="e">
        <f t="shared" si="27"/>
        <v>#DIV/0!</v>
      </c>
      <c r="W91" s="15" t="e">
        <f t="shared" si="28"/>
        <v>#DIV/0!</v>
      </c>
      <c r="X91" s="15"/>
      <c r="Y91" s="15"/>
      <c r="Z91" s="15"/>
      <c r="AA91" s="15"/>
      <c r="AB91" s="15"/>
      <c r="AC91" s="15"/>
      <c r="AD91" s="15"/>
      <c r="AE91" s="14"/>
      <c r="AF91" s="14"/>
      <c r="AG91" s="14"/>
      <c r="AH91" s="14"/>
      <c r="AI91" s="14"/>
      <c r="AJ91" s="14"/>
      <c r="AK91" s="14"/>
      <c r="AL91" s="14"/>
    </row>
    <row r="92" spans="18:38">
      <c r="R92" s="15">
        <v>37.82</v>
      </c>
      <c r="S92" s="15">
        <v>-26.184999999999999</v>
      </c>
      <c r="T92" s="15" t="e">
        <f t="shared" si="25"/>
        <v>#DIV/0!</v>
      </c>
      <c r="U92" s="15" t="e">
        <f t="shared" si="26"/>
        <v>#DIV/0!</v>
      </c>
      <c r="V92" s="15" t="e">
        <f t="shared" si="27"/>
        <v>#DIV/0!</v>
      </c>
      <c r="W92" s="15" t="e">
        <f t="shared" si="28"/>
        <v>#DIV/0!</v>
      </c>
      <c r="X92" s="15"/>
      <c r="Y92" s="15"/>
      <c r="Z92" s="15"/>
      <c r="AA92" s="15"/>
      <c r="AB92" s="15"/>
      <c r="AC92" s="15"/>
      <c r="AD92" s="15"/>
      <c r="AE92" s="14"/>
      <c r="AF92" s="14"/>
      <c r="AG92" s="14"/>
      <c r="AH92" s="14"/>
      <c r="AI92" s="14"/>
      <c r="AJ92" s="14"/>
      <c r="AK92" s="14"/>
      <c r="AL92" s="14"/>
    </row>
    <row r="93" spans="18:38">
      <c r="R93" s="15">
        <v>37</v>
      </c>
      <c r="S93" s="15">
        <v>-25.774999999999999</v>
      </c>
      <c r="T93" s="15" t="e">
        <f t="shared" si="25"/>
        <v>#DIV/0!</v>
      </c>
      <c r="U93" s="15" t="e">
        <f t="shared" si="26"/>
        <v>#DIV/0!</v>
      </c>
      <c r="V93" s="15" t="e">
        <f t="shared" si="27"/>
        <v>#DIV/0!</v>
      </c>
      <c r="W93" s="15" t="e">
        <f t="shared" si="28"/>
        <v>#DIV/0!</v>
      </c>
      <c r="X93" s="15"/>
      <c r="Y93" s="15"/>
      <c r="Z93" s="15"/>
      <c r="AA93" s="15"/>
      <c r="AB93" s="15"/>
      <c r="AC93" s="15"/>
      <c r="AD93" s="15"/>
      <c r="AE93" s="14"/>
      <c r="AF93" s="14"/>
      <c r="AG93" s="14"/>
      <c r="AH93" s="14"/>
      <c r="AI93" s="14"/>
      <c r="AJ93" s="14"/>
      <c r="AK93" s="14"/>
      <c r="AL93" s="14"/>
    </row>
    <row r="94" spans="18:38">
      <c r="R94" s="15">
        <v>36</v>
      </c>
      <c r="S94" s="15">
        <v>-25.274999999999999</v>
      </c>
      <c r="T94" s="15" t="e">
        <f t="shared" si="25"/>
        <v>#DIV/0!</v>
      </c>
      <c r="U94" s="15" t="e">
        <f t="shared" si="26"/>
        <v>#DIV/0!</v>
      </c>
      <c r="V94" s="15" t="e">
        <f t="shared" si="27"/>
        <v>#DIV/0!</v>
      </c>
      <c r="W94" s="15" t="e">
        <f t="shared" si="28"/>
        <v>#DIV/0!</v>
      </c>
      <c r="X94" s="15"/>
      <c r="Y94" s="15"/>
      <c r="Z94" s="15"/>
      <c r="AA94" s="15"/>
      <c r="AB94" s="15"/>
      <c r="AC94" s="15"/>
      <c r="AD94" s="15"/>
      <c r="AE94" s="14"/>
      <c r="AF94" s="14"/>
      <c r="AG94" s="14"/>
      <c r="AH94" s="14"/>
      <c r="AI94" s="14"/>
      <c r="AJ94" s="14"/>
      <c r="AK94" s="14"/>
      <c r="AL94" s="14"/>
    </row>
    <row r="95" spans="18:38">
      <c r="R95" s="15">
        <v>35</v>
      </c>
      <c r="S95" s="15">
        <v>-24.774999999999999</v>
      </c>
      <c r="T95" s="15" t="e">
        <f t="shared" si="25"/>
        <v>#DIV/0!</v>
      </c>
      <c r="U95" s="15" t="e">
        <f t="shared" si="26"/>
        <v>#DIV/0!</v>
      </c>
      <c r="V95" s="15" t="e">
        <f t="shared" si="27"/>
        <v>#DIV/0!</v>
      </c>
      <c r="W95" s="15" t="e">
        <f t="shared" si="28"/>
        <v>#DIV/0!</v>
      </c>
      <c r="X95" s="15"/>
      <c r="Y95" s="15"/>
      <c r="Z95" s="15"/>
      <c r="AA95" s="15"/>
      <c r="AB95" s="15"/>
      <c r="AC95" s="15"/>
      <c r="AD95" s="15"/>
      <c r="AE95" s="14"/>
      <c r="AF95" s="14"/>
      <c r="AG95" s="14"/>
      <c r="AH95" s="14"/>
      <c r="AI95" s="14"/>
      <c r="AJ95" s="14"/>
      <c r="AK95" s="14"/>
      <c r="AL95" s="14"/>
    </row>
    <row r="96" spans="18:38">
      <c r="R96" s="15">
        <v>34</v>
      </c>
      <c r="S96" s="15">
        <v>-24.274999999999999</v>
      </c>
      <c r="T96" s="15" t="e">
        <f t="shared" si="25"/>
        <v>#DIV/0!</v>
      </c>
      <c r="U96" s="15" t="e">
        <f t="shared" si="26"/>
        <v>#DIV/0!</v>
      </c>
      <c r="V96" s="15" t="e">
        <f t="shared" si="27"/>
        <v>#DIV/0!</v>
      </c>
      <c r="W96" s="15" t="e">
        <f t="shared" si="28"/>
        <v>#DIV/0!</v>
      </c>
      <c r="X96" s="15"/>
      <c r="Y96" s="15"/>
      <c r="Z96" s="15"/>
      <c r="AA96" s="15"/>
      <c r="AB96" s="15"/>
      <c r="AC96" s="15"/>
      <c r="AD96" s="15"/>
      <c r="AE96" s="14"/>
      <c r="AF96" s="14"/>
      <c r="AG96" s="14"/>
      <c r="AH96" s="14"/>
      <c r="AI96" s="14"/>
      <c r="AJ96" s="14"/>
      <c r="AK96" s="14"/>
      <c r="AL96" s="14"/>
    </row>
    <row r="97" spans="18:38">
      <c r="R97" s="15">
        <v>33</v>
      </c>
      <c r="S97" s="15">
        <v>-23.774999999999999</v>
      </c>
      <c r="T97" s="15" t="e">
        <f t="shared" si="25"/>
        <v>#DIV/0!</v>
      </c>
      <c r="U97" s="15" t="e">
        <f t="shared" si="26"/>
        <v>#DIV/0!</v>
      </c>
      <c r="V97" s="15" t="e">
        <f t="shared" si="27"/>
        <v>#DIV/0!</v>
      </c>
      <c r="W97" s="15" t="e">
        <f t="shared" si="28"/>
        <v>#DIV/0!</v>
      </c>
      <c r="X97" s="15"/>
      <c r="Y97" s="15"/>
      <c r="Z97" s="15"/>
      <c r="AA97" s="15"/>
      <c r="AB97" s="15"/>
      <c r="AC97" s="15"/>
      <c r="AD97" s="15"/>
      <c r="AE97" s="14"/>
      <c r="AF97" s="14"/>
      <c r="AG97" s="14"/>
      <c r="AH97" s="14"/>
      <c r="AI97" s="14"/>
      <c r="AJ97" s="14"/>
      <c r="AK97" s="14"/>
      <c r="AL97" s="14"/>
    </row>
    <row r="98" spans="18:38">
      <c r="R98" s="15">
        <v>32</v>
      </c>
      <c r="S98" s="15">
        <v>-23.274999999999999</v>
      </c>
      <c r="T98" s="15" t="e">
        <f t="shared" si="25"/>
        <v>#DIV/0!</v>
      </c>
      <c r="U98" s="15" t="e">
        <f t="shared" si="26"/>
        <v>#DIV/0!</v>
      </c>
      <c r="V98" s="15" t="e">
        <f t="shared" si="27"/>
        <v>#DIV/0!</v>
      </c>
      <c r="W98" s="15" t="e">
        <f t="shared" si="28"/>
        <v>#DIV/0!</v>
      </c>
      <c r="X98" s="15"/>
      <c r="Y98" s="15"/>
      <c r="Z98" s="15"/>
      <c r="AA98" s="15"/>
      <c r="AB98" s="15"/>
      <c r="AC98" s="15"/>
      <c r="AD98" s="15"/>
      <c r="AE98" s="14"/>
      <c r="AF98" s="14"/>
      <c r="AG98" s="14"/>
      <c r="AH98" s="14"/>
      <c r="AI98" s="14"/>
      <c r="AJ98" s="14"/>
      <c r="AK98" s="14"/>
      <c r="AL98" s="14"/>
    </row>
    <row r="99" spans="18:38">
      <c r="R99" s="15">
        <v>31</v>
      </c>
      <c r="S99" s="15">
        <v>-22.774999999999999</v>
      </c>
      <c r="T99" s="15" t="e">
        <f t="shared" si="25"/>
        <v>#DIV/0!</v>
      </c>
      <c r="U99" s="15" t="e">
        <f t="shared" si="26"/>
        <v>#DIV/0!</v>
      </c>
      <c r="V99" s="15" t="e">
        <f t="shared" si="27"/>
        <v>#DIV/0!</v>
      </c>
      <c r="W99" s="15" t="e">
        <f t="shared" si="28"/>
        <v>#DIV/0!</v>
      </c>
      <c r="X99" s="15"/>
      <c r="Y99" s="15"/>
      <c r="Z99" s="15"/>
      <c r="AA99" s="15"/>
      <c r="AB99" s="15"/>
      <c r="AC99" s="15"/>
      <c r="AD99" s="15"/>
      <c r="AE99" s="14"/>
      <c r="AF99" s="14"/>
      <c r="AG99" s="14"/>
      <c r="AH99" s="14"/>
      <c r="AI99" s="14"/>
      <c r="AJ99" s="14"/>
      <c r="AK99" s="14"/>
      <c r="AL99" s="14"/>
    </row>
    <row r="100" spans="18:38">
      <c r="R100" s="15">
        <v>30</v>
      </c>
      <c r="S100" s="15">
        <v>-22.274999999999999</v>
      </c>
      <c r="T100" s="15" t="e">
        <f t="shared" si="25"/>
        <v>#DIV/0!</v>
      </c>
      <c r="U100" s="15" t="e">
        <f t="shared" si="26"/>
        <v>#DIV/0!</v>
      </c>
      <c r="V100" s="15" t="e">
        <f t="shared" si="27"/>
        <v>#DIV/0!</v>
      </c>
      <c r="W100" s="15" t="e">
        <f t="shared" si="28"/>
        <v>#DIV/0!</v>
      </c>
      <c r="X100" s="15"/>
      <c r="Y100" s="15"/>
      <c r="Z100" s="15"/>
      <c r="AA100" s="15"/>
      <c r="AB100" s="15"/>
      <c r="AC100" s="15"/>
      <c r="AD100" s="15"/>
      <c r="AE100" s="14"/>
      <c r="AF100" s="14"/>
      <c r="AG100" s="14"/>
      <c r="AH100" s="14"/>
      <c r="AI100" s="14"/>
      <c r="AJ100" s="14"/>
      <c r="AK100" s="14"/>
      <c r="AL100" s="14"/>
    </row>
    <row r="101" spans="18:38">
      <c r="R101" s="15">
        <v>29</v>
      </c>
      <c r="S101" s="15">
        <v>-21.774999999999999</v>
      </c>
      <c r="T101" s="15" t="e">
        <f t="shared" si="25"/>
        <v>#DIV/0!</v>
      </c>
      <c r="U101" s="15" t="e">
        <f t="shared" si="26"/>
        <v>#DIV/0!</v>
      </c>
      <c r="V101" s="15" t="e">
        <f t="shared" si="27"/>
        <v>#DIV/0!</v>
      </c>
      <c r="W101" s="15" t="e">
        <f t="shared" si="28"/>
        <v>#DIV/0!</v>
      </c>
      <c r="X101" s="15"/>
      <c r="Y101" s="15"/>
      <c r="Z101" s="15"/>
      <c r="AA101" s="15"/>
      <c r="AB101" s="15"/>
      <c r="AC101" s="15"/>
      <c r="AD101" s="15"/>
      <c r="AE101" s="14"/>
      <c r="AF101" s="14"/>
      <c r="AG101" s="14"/>
      <c r="AH101" s="14"/>
      <c r="AI101" s="14"/>
      <c r="AJ101" s="14"/>
      <c r="AK101" s="14"/>
      <c r="AL101" s="14"/>
    </row>
    <row r="102" spans="18:38">
      <c r="R102" s="15">
        <v>28</v>
      </c>
      <c r="S102" s="15">
        <v>-21.274999999999999</v>
      </c>
      <c r="T102" s="15" t="e">
        <f t="shared" si="25"/>
        <v>#DIV/0!</v>
      </c>
      <c r="U102" s="15" t="e">
        <f t="shared" si="26"/>
        <v>#DIV/0!</v>
      </c>
      <c r="V102" s="15" t="e">
        <f t="shared" si="27"/>
        <v>#DIV/0!</v>
      </c>
      <c r="W102" s="15" t="e">
        <f t="shared" si="28"/>
        <v>#DIV/0!</v>
      </c>
      <c r="X102" s="15"/>
      <c r="Y102" s="15"/>
      <c r="Z102" s="15"/>
      <c r="AA102" s="15"/>
      <c r="AB102" s="15"/>
      <c r="AC102" s="15"/>
      <c r="AD102" s="15"/>
      <c r="AE102" s="14"/>
      <c r="AF102" s="14"/>
      <c r="AG102" s="14"/>
      <c r="AH102" s="14"/>
      <c r="AI102" s="14"/>
      <c r="AJ102" s="14"/>
      <c r="AK102" s="14"/>
      <c r="AL102" s="14"/>
    </row>
    <row r="103" spans="18:38">
      <c r="R103" s="15">
        <v>27</v>
      </c>
      <c r="S103" s="15">
        <v>-20.774999999999999</v>
      </c>
      <c r="T103" s="15" t="e">
        <f t="shared" si="25"/>
        <v>#DIV/0!</v>
      </c>
      <c r="U103" s="15" t="e">
        <f t="shared" si="26"/>
        <v>#DIV/0!</v>
      </c>
      <c r="V103" s="15" t="e">
        <f t="shared" si="27"/>
        <v>#DIV/0!</v>
      </c>
      <c r="W103" s="15" t="e">
        <f t="shared" si="28"/>
        <v>#DIV/0!</v>
      </c>
      <c r="X103" s="15"/>
      <c r="Y103" s="15"/>
      <c r="Z103" s="15"/>
      <c r="AA103" s="15"/>
      <c r="AB103" s="15"/>
      <c r="AC103" s="15"/>
      <c r="AD103" s="15"/>
      <c r="AE103" s="14"/>
      <c r="AF103" s="14"/>
      <c r="AG103" s="14"/>
      <c r="AH103" s="14"/>
      <c r="AI103" s="14"/>
      <c r="AJ103" s="14"/>
      <c r="AK103" s="14"/>
      <c r="AL103" s="14"/>
    </row>
    <row r="104" spans="18:38">
      <c r="R104" s="15">
        <v>26</v>
      </c>
      <c r="S104" s="15">
        <v>-20.274999999999999</v>
      </c>
      <c r="T104" s="15" t="e">
        <f t="shared" ref="T104:T129" si="29">R104/K_1^2</f>
        <v>#DIV/0!</v>
      </c>
      <c r="U104" s="15" t="e">
        <f t="shared" ref="U104:U129" si="30">S104/K_1</f>
        <v>#DIV/0!</v>
      </c>
      <c r="V104" s="15" t="e">
        <f t="shared" ref="V104:V129" si="31">R104/K_2^2</f>
        <v>#DIV/0!</v>
      </c>
      <c r="W104" s="15" t="e">
        <f t="shared" ref="W104:W129" si="32">S104/K_2</f>
        <v>#DIV/0!</v>
      </c>
      <c r="X104" s="15"/>
      <c r="Y104" s="15"/>
      <c r="Z104" s="15"/>
      <c r="AA104" s="15"/>
      <c r="AB104" s="15"/>
      <c r="AC104" s="15"/>
      <c r="AD104" s="15"/>
      <c r="AE104" s="14"/>
      <c r="AF104" s="14"/>
      <c r="AG104" s="14"/>
      <c r="AH104" s="14"/>
      <c r="AI104" s="14"/>
      <c r="AJ104" s="14"/>
      <c r="AK104" s="14"/>
      <c r="AL104" s="14"/>
    </row>
    <row r="105" spans="18:38">
      <c r="R105" s="15">
        <v>25</v>
      </c>
      <c r="S105" s="15">
        <v>-19.774999999999999</v>
      </c>
      <c r="T105" s="15" t="e">
        <f t="shared" si="29"/>
        <v>#DIV/0!</v>
      </c>
      <c r="U105" s="15" t="e">
        <f t="shared" si="30"/>
        <v>#DIV/0!</v>
      </c>
      <c r="V105" s="15" t="e">
        <f t="shared" si="31"/>
        <v>#DIV/0!</v>
      </c>
      <c r="W105" s="15" t="e">
        <f t="shared" si="32"/>
        <v>#DIV/0!</v>
      </c>
      <c r="X105" s="15"/>
      <c r="Y105" s="15"/>
      <c r="Z105" s="15"/>
      <c r="AA105" s="15"/>
      <c r="AB105" s="15"/>
      <c r="AC105" s="15"/>
      <c r="AD105" s="15"/>
      <c r="AE105" s="14"/>
      <c r="AF105" s="14"/>
      <c r="AG105" s="14"/>
      <c r="AH105" s="14"/>
      <c r="AI105" s="14"/>
      <c r="AJ105" s="14"/>
      <c r="AK105" s="14"/>
      <c r="AL105" s="14"/>
    </row>
    <row r="106" spans="18:38">
      <c r="R106" s="15">
        <v>24</v>
      </c>
      <c r="S106" s="15">
        <v>-19.274999999999999</v>
      </c>
      <c r="T106" s="15" t="e">
        <f t="shared" si="29"/>
        <v>#DIV/0!</v>
      </c>
      <c r="U106" s="15" t="e">
        <f t="shared" si="30"/>
        <v>#DIV/0!</v>
      </c>
      <c r="V106" s="15" t="e">
        <f t="shared" si="31"/>
        <v>#DIV/0!</v>
      </c>
      <c r="W106" s="15" t="e">
        <f t="shared" si="32"/>
        <v>#DIV/0!</v>
      </c>
      <c r="X106" s="15"/>
      <c r="Y106" s="15"/>
      <c r="Z106" s="15"/>
      <c r="AA106" s="15"/>
      <c r="AB106" s="15"/>
      <c r="AC106" s="15"/>
      <c r="AD106" s="15"/>
      <c r="AE106" s="14"/>
      <c r="AF106" s="14"/>
      <c r="AG106" s="14"/>
      <c r="AH106" s="14"/>
      <c r="AI106" s="14"/>
      <c r="AJ106" s="14"/>
      <c r="AK106" s="14"/>
      <c r="AL106" s="14"/>
    </row>
    <row r="107" spans="18:38">
      <c r="R107" s="15">
        <v>23</v>
      </c>
      <c r="S107" s="15">
        <v>-18.774999999999999</v>
      </c>
      <c r="T107" s="15" t="e">
        <f t="shared" si="29"/>
        <v>#DIV/0!</v>
      </c>
      <c r="U107" s="15" t="e">
        <f t="shared" si="30"/>
        <v>#DIV/0!</v>
      </c>
      <c r="V107" s="15" t="e">
        <f t="shared" si="31"/>
        <v>#DIV/0!</v>
      </c>
      <c r="W107" s="15" t="e">
        <f t="shared" si="32"/>
        <v>#DIV/0!</v>
      </c>
      <c r="X107" s="15"/>
      <c r="Y107" s="15"/>
      <c r="Z107" s="15"/>
      <c r="AA107" s="15"/>
      <c r="AB107" s="15"/>
      <c r="AC107" s="15"/>
      <c r="AD107" s="15"/>
      <c r="AE107" s="14"/>
      <c r="AF107" s="14"/>
      <c r="AG107" s="14"/>
      <c r="AH107" s="14"/>
      <c r="AI107" s="14"/>
      <c r="AJ107" s="14"/>
      <c r="AK107" s="14"/>
      <c r="AL107" s="14"/>
    </row>
    <row r="108" spans="18:38">
      <c r="R108" s="15">
        <v>22</v>
      </c>
      <c r="S108" s="15">
        <v>-18.274999999999999</v>
      </c>
      <c r="T108" s="15" t="e">
        <f t="shared" si="29"/>
        <v>#DIV/0!</v>
      </c>
      <c r="U108" s="15" t="e">
        <f t="shared" si="30"/>
        <v>#DIV/0!</v>
      </c>
      <c r="V108" s="15" t="e">
        <f t="shared" si="31"/>
        <v>#DIV/0!</v>
      </c>
      <c r="W108" s="15" t="e">
        <f t="shared" si="32"/>
        <v>#DIV/0!</v>
      </c>
      <c r="X108" s="15"/>
      <c r="Y108" s="15"/>
      <c r="Z108" s="15"/>
      <c r="AA108" s="15"/>
      <c r="AB108" s="15"/>
      <c r="AC108" s="15"/>
      <c r="AD108" s="15"/>
      <c r="AE108" s="14"/>
      <c r="AF108" s="14"/>
      <c r="AG108" s="14"/>
      <c r="AH108" s="14"/>
      <c r="AI108" s="14"/>
      <c r="AJ108" s="14"/>
      <c r="AK108" s="14"/>
      <c r="AL108" s="14"/>
    </row>
    <row r="109" spans="18:38">
      <c r="R109" s="15">
        <v>21</v>
      </c>
      <c r="S109" s="15">
        <v>-17.774999999999999</v>
      </c>
      <c r="T109" s="15" t="e">
        <f t="shared" si="29"/>
        <v>#DIV/0!</v>
      </c>
      <c r="U109" s="15" t="e">
        <f t="shared" si="30"/>
        <v>#DIV/0!</v>
      </c>
      <c r="V109" s="15" t="e">
        <f t="shared" si="31"/>
        <v>#DIV/0!</v>
      </c>
      <c r="W109" s="15" t="e">
        <f t="shared" si="32"/>
        <v>#DIV/0!</v>
      </c>
      <c r="X109" s="15"/>
      <c r="Y109" s="15"/>
      <c r="Z109" s="15"/>
      <c r="AA109" s="15"/>
      <c r="AB109" s="15"/>
      <c r="AC109" s="15"/>
      <c r="AD109" s="15"/>
      <c r="AE109" s="14"/>
      <c r="AF109" s="14"/>
      <c r="AG109" s="14"/>
      <c r="AH109" s="14"/>
      <c r="AI109" s="14"/>
      <c r="AJ109" s="14"/>
      <c r="AK109" s="14"/>
      <c r="AL109" s="14"/>
    </row>
    <row r="110" spans="18:38">
      <c r="R110" s="15">
        <v>20</v>
      </c>
      <c r="S110" s="15">
        <v>-17.274999999999999</v>
      </c>
      <c r="T110" s="15" t="e">
        <f t="shared" si="29"/>
        <v>#DIV/0!</v>
      </c>
      <c r="U110" s="15" t="e">
        <f t="shared" si="30"/>
        <v>#DIV/0!</v>
      </c>
      <c r="V110" s="15" t="e">
        <f t="shared" si="31"/>
        <v>#DIV/0!</v>
      </c>
      <c r="W110" s="15" t="e">
        <f t="shared" si="32"/>
        <v>#DIV/0!</v>
      </c>
      <c r="X110" s="15"/>
      <c r="Y110" s="15"/>
      <c r="Z110" s="15"/>
      <c r="AA110" s="15"/>
      <c r="AB110" s="15"/>
      <c r="AC110" s="15"/>
      <c r="AD110" s="15"/>
      <c r="AE110" s="14"/>
      <c r="AF110" s="14"/>
      <c r="AG110" s="14"/>
      <c r="AH110" s="14"/>
      <c r="AI110" s="14"/>
      <c r="AJ110" s="14"/>
      <c r="AK110" s="14"/>
      <c r="AL110" s="14"/>
    </row>
    <row r="111" spans="18:38">
      <c r="R111" s="15">
        <v>19</v>
      </c>
      <c r="S111" s="15">
        <v>-16.774999999999999</v>
      </c>
      <c r="T111" s="15" t="e">
        <f t="shared" si="29"/>
        <v>#DIV/0!</v>
      </c>
      <c r="U111" s="15" t="e">
        <f t="shared" si="30"/>
        <v>#DIV/0!</v>
      </c>
      <c r="V111" s="15" t="e">
        <f t="shared" si="31"/>
        <v>#DIV/0!</v>
      </c>
      <c r="W111" s="15" t="e">
        <f t="shared" si="32"/>
        <v>#DIV/0!</v>
      </c>
      <c r="X111" s="15"/>
      <c r="Y111" s="15"/>
      <c r="Z111" s="15"/>
      <c r="AA111" s="15"/>
      <c r="AB111" s="15"/>
      <c r="AC111" s="15"/>
      <c r="AD111" s="15"/>
      <c r="AE111" s="14"/>
      <c r="AF111" s="14"/>
      <c r="AG111" s="14"/>
      <c r="AH111" s="14"/>
      <c r="AI111" s="14"/>
      <c r="AJ111" s="14"/>
      <c r="AK111" s="14"/>
      <c r="AL111" s="14"/>
    </row>
    <row r="112" spans="18:38">
      <c r="R112" s="15">
        <v>18</v>
      </c>
      <c r="S112" s="15">
        <v>-16.274999999999999</v>
      </c>
      <c r="T112" s="15" t="e">
        <f t="shared" si="29"/>
        <v>#DIV/0!</v>
      </c>
      <c r="U112" s="15" t="e">
        <f t="shared" si="30"/>
        <v>#DIV/0!</v>
      </c>
      <c r="V112" s="15" t="e">
        <f t="shared" si="31"/>
        <v>#DIV/0!</v>
      </c>
      <c r="W112" s="15" t="e">
        <f t="shared" si="32"/>
        <v>#DIV/0!</v>
      </c>
      <c r="X112" s="15"/>
      <c r="Y112" s="15"/>
      <c r="Z112" s="15"/>
      <c r="AA112" s="15"/>
      <c r="AB112" s="15"/>
      <c r="AC112" s="15"/>
      <c r="AD112" s="15"/>
      <c r="AE112" s="14"/>
      <c r="AF112" s="14"/>
      <c r="AG112" s="14"/>
      <c r="AH112" s="14"/>
      <c r="AI112" s="14"/>
      <c r="AJ112" s="14"/>
      <c r="AK112" s="14"/>
      <c r="AL112" s="14"/>
    </row>
    <row r="113" spans="18:38">
      <c r="R113" s="15">
        <v>17</v>
      </c>
      <c r="S113" s="15">
        <v>-15.775</v>
      </c>
      <c r="T113" s="15" t="e">
        <f t="shared" si="29"/>
        <v>#DIV/0!</v>
      </c>
      <c r="U113" s="15" t="e">
        <f t="shared" si="30"/>
        <v>#DIV/0!</v>
      </c>
      <c r="V113" s="15" t="e">
        <f t="shared" si="31"/>
        <v>#DIV/0!</v>
      </c>
      <c r="W113" s="15" t="e">
        <f t="shared" si="32"/>
        <v>#DIV/0!</v>
      </c>
      <c r="X113" s="15"/>
      <c r="Y113" s="15"/>
      <c r="Z113" s="15"/>
      <c r="AA113" s="15"/>
      <c r="AB113" s="15"/>
      <c r="AC113" s="15"/>
      <c r="AD113" s="15"/>
      <c r="AE113" s="14"/>
      <c r="AF113" s="14"/>
      <c r="AG113" s="14"/>
      <c r="AH113" s="14"/>
      <c r="AI113" s="14"/>
      <c r="AJ113" s="14"/>
      <c r="AK113" s="14"/>
      <c r="AL113" s="14"/>
    </row>
    <row r="114" spans="18:38">
      <c r="R114" s="15">
        <v>16</v>
      </c>
      <c r="S114" s="15">
        <v>-15.275</v>
      </c>
      <c r="T114" s="15" t="e">
        <f t="shared" si="29"/>
        <v>#DIV/0!</v>
      </c>
      <c r="U114" s="15" t="e">
        <f t="shared" si="30"/>
        <v>#DIV/0!</v>
      </c>
      <c r="V114" s="15" t="e">
        <f t="shared" si="31"/>
        <v>#DIV/0!</v>
      </c>
      <c r="W114" s="15" t="e">
        <f t="shared" si="32"/>
        <v>#DIV/0!</v>
      </c>
      <c r="X114" s="15"/>
      <c r="Y114" s="15"/>
      <c r="Z114" s="15"/>
      <c r="AA114" s="15"/>
      <c r="AB114" s="15"/>
      <c r="AC114" s="15"/>
      <c r="AD114" s="15"/>
      <c r="AE114" s="14"/>
      <c r="AF114" s="14"/>
      <c r="AG114" s="14"/>
      <c r="AH114" s="14"/>
      <c r="AI114" s="14"/>
      <c r="AJ114" s="14"/>
      <c r="AK114" s="14"/>
      <c r="AL114" s="14"/>
    </row>
    <row r="115" spans="18:38">
      <c r="R115" s="15">
        <v>15</v>
      </c>
      <c r="S115" s="15">
        <v>-14.775</v>
      </c>
      <c r="T115" s="15" t="e">
        <f t="shared" si="29"/>
        <v>#DIV/0!</v>
      </c>
      <c r="U115" s="15" t="e">
        <f t="shared" si="30"/>
        <v>#DIV/0!</v>
      </c>
      <c r="V115" s="15" t="e">
        <f t="shared" si="31"/>
        <v>#DIV/0!</v>
      </c>
      <c r="W115" s="15" t="e">
        <f t="shared" si="32"/>
        <v>#DIV/0!</v>
      </c>
      <c r="X115" s="15"/>
      <c r="Y115" s="15"/>
      <c r="Z115" s="15"/>
      <c r="AA115" s="15"/>
      <c r="AB115" s="15"/>
      <c r="AC115" s="15"/>
      <c r="AD115" s="15"/>
      <c r="AE115" s="14"/>
      <c r="AF115" s="14"/>
      <c r="AG115" s="14"/>
      <c r="AH115" s="14"/>
      <c r="AI115" s="14"/>
      <c r="AJ115" s="14"/>
      <c r="AK115" s="14"/>
      <c r="AL115" s="14"/>
    </row>
    <row r="116" spans="18:38">
      <c r="R116" s="15">
        <v>14</v>
      </c>
      <c r="S116" s="15">
        <v>-14.275</v>
      </c>
      <c r="T116" s="15" t="e">
        <f t="shared" si="29"/>
        <v>#DIV/0!</v>
      </c>
      <c r="U116" s="15" t="e">
        <f t="shared" si="30"/>
        <v>#DIV/0!</v>
      </c>
      <c r="V116" s="15" t="e">
        <f t="shared" si="31"/>
        <v>#DIV/0!</v>
      </c>
      <c r="W116" s="15" t="e">
        <f t="shared" si="32"/>
        <v>#DIV/0!</v>
      </c>
      <c r="X116" s="15"/>
      <c r="Y116" s="15"/>
      <c r="Z116" s="15"/>
      <c r="AA116" s="15"/>
      <c r="AB116" s="15"/>
      <c r="AC116" s="15"/>
      <c r="AD116" s="15"/>
      <c r="AE116" s="14"/>
      <c r="AF116" s="14"/>
      <c r="AG116" s="14"/>
      <c r="AH116" s="14"/>
      <c r="AI116" s="14"/>
      <c r="AJ116" s="14"/>
      <c r="AK116" s="14"/>
      <c r="AL116" s="14"/>
    </row>
    <row r="117" spans="18:38">
      <c r="R117" s="15">
        <v>13</v>
      </c>
      <c r="S117" s="15">
        <v>-13.775</v>
      </c>
      <c r="T117" s="15" t="e">
        <f t="shared" si="29"/>
        <v>#DIV/0!</v>
      </c>
      <c r="U117" s="15" t="e">
        <f t="shared" si="30"/>
        <v>#DIV/0!</v>
      </c>
      <c r="V117" s="15" t="e">
        <f t="shared" si="31"/>
        <v>#DIV/0!</v>
      </c>
      <c r="W117" s="15" t="e">
        <f t="shared" si="32"/>
        <v>#DIV/0!</v>
      </c>
      <c r="X117" s="15"/>
      <c r="Y117" s="15"/>
      <c r="Z117" s="15"/>
      <c r="AA117" s="15"/>
      <c r="AB117" s="15"/>
      <c r="AC117" s="15"/>
      <c r="AD117" s="15"/>
      <c r="AE117" s="14"/>
      <c r="AF117" s="14"/>
      <c r="AG117" s="14"/>
      <c r="AH117" s="14"/>
      <c r="AI117" s="14"/>
      <c r="AJ117" s="14"/>
      <c r="AK117" s="14"/>
      <c r="AL117" s="14"/>
    </row>
    <row r="118" spans="18:38">
      <c r="R118" s="15">
        <v>12</v>
      </c>
      <c r="S118" s="15">
        <v>-13.275</v>
      </c>
      <c r="T118" s="15" t="e">
        <f t="shared" si="29"/>
        <v>#DIV/0!</v>
      </c>
      <c r="U118" s="15" t="e">
        <f t="shared" si="30"/>
        <v>#DIV/0!</v>
      </c>
      <c r="V118" s="15" t="e">
        <f t="shared" si="31"/>
        <v>#DIV/0!</v>
      </c>
      <c r="W118" s="15" t="e">
        <f t="shared" si="32"/>
        <v>#DIV/0!</v>
      </c>
      <c r="X118" s="15"/>
      <c r="Y118" s="15"/>
      <c r="Z118" s="15"/>
      <c r="AA118" s="15"/>
      <c r="AB118" s="15"/>
      <c r="AC118" s="15"/>
      <c r="AD118" s="15"/>
      <c r="AE118" s="14"/>
      <c r="AF118" s="14"/>
      <c r="AG118" s="14"/>
      <c r="AH118" s="14"/>
      <c r="AI118" s="14"/>
      <c r="AJ118" s="14"/>
      <c r="AK118" s="14"/>
      <c r="AL118" s="14"/>
    </row>
    <row r="119" spans="18:38">
      <c r="R119" s="15">
        <v>11</v>
      </c>
      <c r="S119" s="15">
        <v>-12.775</v>
      </c>
      <c r="T119" s="15" t="e">
        <f t="shared" si="29"/>
        <v>#DIV/0!</v>
      </c>
      <c r="U119" s="15" t="e">
        <f t="shared" si="30"/>
        <v>#DIV/0!</v>
      </c>
      <c r="V119" s="15" t="e">
        <f t="shared" si="31"/>
        <v>#DIV/0!</v>
      </c>
      <c r="W119" s="15" t="e">
        <f t="shared" si="32"/>
        <v>#DIV/0!</v>
      </c>
      <c r="X119" s="15"/>
      <c r="Y119" s="15"/>
      <c r="Z119" s="15"/>
      <c r="AA119" s="15"/>
      <c r="AB119" s="15"/>
      <c r="AC119" s="15"/>
      <c r="AD119" s="15"/>
      <c r="AE119" s="14"/>
      <c r="AF119" s="14"/>
      <c r="AG119" s="14"/>
      <c r="AH119" s="14"/>
      <c r="AI119" s="14"/>
      <c r="AJ119" s="14"/>
      <c r="AK119" s="14"/>
      <c r="AL119" s="14"/>
    </row>
    <row r="120" spans="18:38">
      <c r="R120" s="15">
        <v>10</v>
      </c>
      <c r="S120" s="15">
        <v>-12.275</v>
      </c>
      <c r="T120" s="15" t="e">
        <f t="shared" si="29"/>
        <v>#DIV/0!</v>
      </c>
      <c r="U120" s="15" t="e">
        <f t="shared" si="30"/>
        <v>#DIV/0!</v>
      </c>
      <c r="V120" s="15" t="e">
        <f t="shared" si="31"/>
        <v>#DIV/0!</v>
      </c>
      <c r="W120" s="15" t="e">
        <f t="shared" si="32"/>
        <v>#DIV/0!</v>
      </c>
      <c r="X120" s="15"/>
      <c r="Y120" s="15"/>
      <c r="Z120" s="15"/>
      <c r="AA120" s="15"/>
      <c r="AB120" s="15"/>
      <c r="AC120" s="15"/>
      <c r="AD120" s="15"/>
      <c r="AE120" s="14"/>
      <c r="AF120" s="14"/>
      <c r="AG120" s="14"/>
      <c r="AH120" s="14"/>
      <c r="AI120" s="14"/>
      <c r="AJ120" s="14"/>
      <c r="AK120" s="14"/>
      <c r="AL120" s="14"/>
    </row>
    <row r="121" spans="18:38">
      <c r="R121" s="15">
        <v>9</v>
      </c>
      <c r="S121" s="15">
        <v>-11.775</v>
      </c>
      <c r="T121" s="15" t="e">
        <f t="shared" si="29"/>
        <v>#DIV/0!</v>
      </c>
      <c r="U121" s="15" t="e">
        <f t="shared" si="30"/>
        <v>#DIV/0!</v>
      </c>
      <c r="V121" s="15" t="e">
        <f t="shared" si="31"/>
        <v>#DIV/0!</v>
      </c>
      <c r="W121" s="15" t="e">
        <f t="shared" si="32"/>
        <v>#DIV/0!</v>
      </c>
      <c r="X121" s="15"/>
      <c r="Y121" s="15"/>
      <c r="Z121" s="15"/>
      <c r="AA121" s="15"/>
      <c r="AB121" s="15"/>
      <c r="AC121" s="15"/>
      <c r="AD121" s="15"/>
      <c r="AE121" s="14"/>
      <c r="AF121" s="14"/>
      <c r="AG121" s="14"/>
      <c r="AH121" s="14"/>
      <c r="AI121" s="14"/>
      <c r="AJ121" s="14"/>
      <c r="AK121" s="14"/>
      <c r="AL121" s="14"/>
    </row>
    <row r="122" spans="18:38">
      <c r="R122" s="15">
        <v>8</v>
      </c>
      <c r="S122" s="15">
        <v>-11.275</v>
      </c>
      <c r="T122" s="15" t="e">
        <f t="shared" si="29"/>
        <v>#DIV/0!</v>
      </c>
      <c r="U122" s="15" t="e">
        <f t="shared" si="30"/>
        <v>#DIV/0!</v>
      </c>
      <c r="V122" s="15" t="e">
        <f t="shared" si="31"/>
        <v>#DIV/0!</v>
      </c>
      <c r="W122" s="15" t="e">
        <f t="shared" si="32"/>
        <v>#DIV/0!</v>
      </c>
      <c r="X122" s="15"/>
      <c r="Y122" s="15"/>
      <c r="Z122" s="15"/>
      <c r="AA122" s="15"/>
      <c r="AB122" s="15"/>
      <c r="AC122" s="15"/>
      <c r="AD122" s="15"/>
      <c r="AE122" s="14"/>
      <c r="AF122" s="14"/>
      <c r="AG122" s="14"/>
      <c r="AH122" s="14"/>
      <c r="AI122" s="14"/>
      <c r="AJ122" s="14"/>
      <c r="AK122" s="14"/>
      <c r="AL122" s="14"/>
    </row>
    <row r="123" spans="18:38">
      <c r="R123" s="15">
        <v>7</v>
      </c>
      <c r="S123" s="15">
        <v>-10.775</v>
      </c>
      <c r="T123" s="15" t="e">
        <f t="shared" si="29"/>
        <v>#DIV/0!</v>
      </c>
      <c r="U123" s="15" t="e">
        <f t="shared" si="30"/>
        <v>#DIV/0!</v>
      </c>
      <c r="V123" s="15" t="e">
        <f t="shared" si="31"/>
        <v>#DIV/0!</v>
      </c>
      <c r="W123" s="15" t="e">
        <f t="shared" si="32"/>
        <v>#DIV/0!</v>
      </c>
      <c r="X123" s="15"/>
      <c r="Y123" s="15"/>
      <c r="Z123" s="15"/>
      <c r="AA123" s="15"/>
      <c r="AB123" s="15"/>
      <c r="AC123" s="15"/>
      <c r="AD123" s="15"/>
      <c r="AE123" s="14"/>
      <c r="AF123" s="14"/>
      <c r="AG123" s="14"/>
      <c r="AH123" s="14"/>
      <c r="AI123" s="14"/>
      <c r="AJ123" s="14"/>
      <c r="AK123" s="14"/>
      <c r="AL123" s="14"/>
    </row>
    <row r="124" spans="18:38">
      <c r="R124" s="15">
        <v>6</v>
      </c>
      <c r="S124" s="15">
        <v>-10.275</v>
      </c>
      <c r="T124" s="15" t="e">
        <f t="shared" si="29"/>
        <v>#DIV/0!</v>
      </c>
      <c r="U124" s="15" t="e">
        <f t="shared" si="30"/>
        <v>#DIV/0!</v>
      </c>
      <c r="V124" s="15" t="e">
        <f t="shared" si="31"/>
        <v>#DIV/0!</v>
      </c>
      <c r="W124" s="15" t="e">
        <f t="shared" si="32"/>
        <v>#DIV/0!</v>
      </c>
      <c r="X124" s="15"/>
      <c r="Y124" s="15"/>
      <c r="Z124" s="15"/>
      <c r="AA124" s="15"/>
      <c r="AB124" s="15"/>
      <c r="AC124" s="15"/>
      <c r="AD124" s="15"/>
      <c r="AE124" s="14"/>
      <c r="AF124" s="14"/>
      <c r="AG124" s="14"/>
      <c r="AH124" s="14"/>
      <c r="AI124" s="14"/>
      <c r="AJ124" s="14"/>
      <c r="AK124" s="14"/>
      <c r="AL124" s="14"/>
    </row>
    <row r="125" spans="18:38">
      <c r="R125" s="15">
        <v>5</v>
      </c>
      <c r="S125" s="15">
        <v>-9.7750000000000004</v>
      </c>
      <c r="T125" s="15" t="e">
        <f t="shared" si="29"/>
        <v>#DIV/0!</v>
      </c>
      <c r="U125" s="15" t="e">
        <f t="shared" si="30"/>
        <v>#DIV/0!</v>
      </c>
      <c r="V125" s="15" t="e">
        <f t="shared" si="31"/>
        <v>#DIV/0!</v>
      </c>
      <c r="W125" s="15" t="e">
        <f t="shared" si="32"/>
        <v>#DIV/0!</v>
      </c>
      <c r="X125" s="15"/>
      <c r="Y125" s="15"/>
      <c r="Z125" s="15"/>
      <c r="AA125" s="15"/>
      <c r="AB125" s="15"/>
      <c r="AC125" s="15"/>
      <c r="AD125" s="15"/>
      <c r="AE125" s="14"/>
      <c r="AF125" s="14"/>
      <c r="AG125" s="14"/>
      <c r="AH125" s="14"/>
      <c r="AI125" s="14"/>
      <c r="AJ125" s="14"/>
      <c r="AK125" s="14"/>
      <c r="AL125" s="14"/>
    </row>
    <row r="126" spans="18:38">
      <c r="R126" s="15">
        <v>4</v>
      </c>
      <c r="S126" s="15">
        <v>-9.2750000000000004</v>
      </c>
      <c r="T126" s="15" t="e">
        <f t="shared" si="29"/>
        <v>#DIV/0!</v>
      </c>
      <c r="U126" s="15" t="e">
        <f t="shared" si="30"/>
        <v>#DIV/0!</v>
      </c>
      <c r="V126" s="15" t="e">
        <f t="shared" si="31"/>
        <v>#DIV/0!</v>
      </c>
      <c r="W126" s="15" t="e">
        <f t="shared" si="32"/>
        <v>#DIV/0!</v>
      </c>
      <c r="X126" s="15"/>
      <c r="Y126" s="15"/>
      <c r="Z126" s="15"/>
      <c r="AA126" s="15"/>
      <c r="AB126" s="15"/>
      <c r="AC126" s="15"/>
      <c r="AD126" s="15"/>
      <c r="AE126" s="14"/>
      <c r="AF126" s="14"/>
      <c r="AG126" s="14"/>
      <c r="AH126" s="14"/>
      <c r="AI126" s="14"/>
      <c r="AJ126" s="14"/>
      <c r="AK126" s="14"/>
      <c r="AL126" s="14"/>
    </row>
    <row r="127" spans="18:38">
      <c r="R127" s="15">
        <v>3</v>
      </c>
      <c r="S127" s="15">
        <v>-8.7750000000000004</v>
      </c>
      <c r="T127" s="15" t="e">
        <f t="shared" si="29"/>
        <v>#DIV/0!</v>
      </c>
      <c r="U127" s="15" t="e">
        <f t="shared" si="30"/>
        <v>#DIV/0!</v>
      </c>
      <c r="V127" s="15" t="e">
        <f t="shared" si="31"/>
        <v>#DIV/0!</v>
      </c>
      <c r="W127" s="15" t="e">
        <f t="shared" si="32"/>
        <v>#DIV/0!</v>
      </c>
      <c r="X127" s="15"/>
      <c r="Y127" s="15"/>
      <c r="Z127" s="15"/>
      <c r="AA127" s="15"/>
      <c r="AB127" s="15"/>
      <c r="AC127" s="15"/>
      <c r="AD127" s="15"/>
      <c r="AE127" s="14"/>
      <c r="AF127" s="14"/>
      <c r="AG127" s="14"/>
      <c r="AH127" s="14"/>
      <c r="AI127" s="14"/>
      <c r="AJ127" s="14"/>
      <c r="AK127" s="14"/>
      <c r="AL127" s="14"/>
    </row>
    <row r="128" spans="18:38">
      <c r="R128" s="15">
        <v>2</v>
      </c>
      <c r="S128" s="15">
        <v>-8.2750000000000004</v>
      </c>
      <c r="T128" s="15" t="e">
        <f t="shared" si="29"/>
        <v>#DIV/0!</v>
      </c>
      <c r="U128" s="15" t="e">
        <f t="shared" si="30"/>
        <v>#DIV/0!</v>
      </c>
      <c r="V128" s="15" t="e">
        <f t="shared" si="31"/>
        <v>#DIV/0!</v>
      </c>
      <c r="W128" s="15" t="e">
        <f t="shared" si="32"/>
        <v>#DIV/0!</v>
      </c>
      <c r="X128" s="15"/>
      <c r="Y128" s="15"/>
      <c r="Z128" s="15"/>
      <c r="AA128" s="15"/>
      <c r="AB128" s="15"/>
      <c r="AC128" s="15"/>
      <c r="AD128" s="15"/>
      <c r="AE128" s="14"/>
      <c r="AF128" s="14"/>
      <c r="AG128" s="14"/>
      <c r="AH128" s="14"/>
      <c r="AI128" s="14"/>
      <c r="AJ128" s="14"/>
      <c r="AK128" s="14"/>
      <c r="AL128" s="14"/>
    </row>
    <row r="129" spans="18:38">
      <c r="R129" s="15">
        <v>1</v>
      </c>
      <c r="S129" s="15">
        <v>-7.7750000000000004</v>
      </c>
      <c r="T129" s="15" t="e">
        <f t="shared" si="29"/>
        <v>#DIV/0!</v>
      </c>
      <c r="U129" s="15" t="e">
        <f t="shared" si="30"/>
        <v>#DIV/0!</v>
      </c>
      <c r="V129" s="15" t="e">
        <f t="shared" si="31"/>
        <v>#DIV/0!</v>
      </c>
      <c r="W129" s="15" t="e">
        <f t="shared" si="32"/>
        <v>#DIV/0!</v>
      </c>
      <c r="X129" s="15"/>
      <c r="Y129" s="15"/>
      <c r="Z129" s="15"/>
      <c r="AA129" s="15"/>
      <c r="AB129" s="15"/>
      <c r="AC129" s="15"/>
      <c r="AD129" s="15"/>
      <c r="AE129" s="14"/>
      <c r="AF129" s="14"/>
      <c r="AG129" s="14"/>
      <c r="AH129" s="14"/>
      <c r="AI129" s="14"/>
      <c r="AJ129" s="14"/>
      <c r="AK129" s="14"/>
      <c r="AL129" s="14"/>
    </row>
  </sheetData>
  <sheetProtection sheet="1" scenarios="1" formatCells="0" formatColumns="0" formatRows="0"/>
  <mergeCells count="15">
    <mergeCell ref="O1:P4"/>
    <mergeCell ref="N6:P6"/>
    <mergeCell ref="N5:P5"/>
    <mergeCell ref="B6:D6"/>
    <mergeCell ref="K1:K4"/>
    <mergeCell ref="E6:G6"/>
    <mergeCell ref="G1:J4"/>
    <mergeCell ref="H6:J6"/>
    <mergeCell ref="B5:D5"/>
    <mergeCell ref="K6:M6"/>
    <mergeCell ref="K5:M5"/>
    <mergeCell ref="H5:J5"/>
    <mergeCell ref="E5:G5"/>
    <mergeCell ref="A1:F1"/>
    <mergeCell ref="A2:F3"/>
  </mergeCells>
  <conditionalFormatting sqref="B6:D6">
    <cfRule type="cellIs" dxfId="5" priority="10" operator="greaterThan">
      <formula>5</formula>
    </cfRule>
  </conditionalFormatting>
  <conditionalFormatting sqref="B6:P6">
    <cfRule type="cellIs" dxfId="4" priority="5" operator="between">
      <formula>0</formula>
      <formula>0.05</formula>
    </cfRule>
    <cfRule type="cellIs" dxfId="3" priority="24" operator="greaterThan">
      <formula>0.05</formula>
    </cfRule>
  </conditionalFormatting>
  <conditionalFormatting sqref="H6:P6">
    <cfRule type="cellIs" dxfId="2" priority="1" operator="between">
      <formula>0</formula>
      <formula>5</formula>
    </cfRule>
    <cfRule type="cellIs" dxfId="1" priority="6" operator="greaterThan">
      <formula>5</formula>
    </cfRule>
  </conditionalFormatting>
  <conditionalFormatting sqref="M1:M4">
    <cfRule type="expression" priority="11">
      <formula>$K$1="N"</formula>
    </cfRule>
    <cfRule type="expression" dxfId="0" priority="15">
      <formula>$K$1="J"</formula>
    </cfRule>
  </conditionalFormatting>
  <pageMargins left="0.2" right="0.16" top="0.5" bottom="0.23" header="0.32" footer="0.23"/>
  <pageSetup paperSize="9" orientation="landscape"/>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BEC8C-24CF-4571-A2BA-96ED35A98A52}">
  <dimension ref="B2:M23"/>
  <sheetViews>
    <sheetView workbookViewId="0">
      <selection activeCell="Q13" sqref="Q13"/>
    </sheetView>
  </sheetViews>
  <sheetFormatPr defaultColWidth="11.42578125" defaultRowHeight="12.75"/>
  <cols>
    <col min="1" max="12" width="11.42578125" style="18"/>
    <col min="13" max="13" width="13" style="18" customWidth="1"/>
    <col min="14" max="16384" width="11.42578125" style="18"/>
  </cols>
  <sheetData>
    <row r="2" spans="2:13" ht="13.5" thickBot="1"/>
    <row r="3" spans="2:13" ht="25.5">
      <c r="B3" s="108" t="s">
        <v>122</v>
      </c>
      <c r="C3" s="67"/>
      <c r="D3" s="67"/>
      <c r="E3" s="67"/>
      <c r="F3" s="67"/>
      <c r="G3" s="67"/>
      <c r="H3" s="67"/>
      <c r="I3" s="67"/>
      <c r="J3" s="67"/>
      <c r="K3" s="67"/>
      <c r="L3" s="67"/>
      <c r="M3" s="68"/>
    </row>
    <row r="4" spans="2:13" ht="14.25">
      <c r="B4" s="69"/>
      <c r="C4" s="70"/>
      <c r="D4" s="70"/>
      <c r="E4" s="70"/>
      <c r="F4" s="70"/>
      <c r="G4" s="70"/>
      <c r="H4" s="70"/>
      <c r="I4" s="70"/>
      <c r="J4" s="70"/>
      <c r="K4" s="70"/>
      <c r="L4" s="70"/>
      <c r="M4" s="71"/>
    </row>
    <row r="5" spans="2:13" ht="14.25">
      <c r="B5" s="69"/>
      <c r="C5" s="70"/>
      <c r="D5" s="70"/>
      <c r="E5" s="70"/>
      <c r="F5" s="70"/>
      <c r="G5" s="70"/>
      <c r="H5" s="70"/>
      <c r="I5" s="70"/>
      <c r="J5" s="70"/>
      <c r="K5" s="70"/>
      <c r="L5" s="70"/>
      <c r="M5" s="71"/>
    </row>
    <row r="6" spans="2:13" ht="14.25">
      <c r="B6" s="69"/>
      <c r="C6" s="70"/>
      <c r="D6" s="70"/>
      <c r="E6" s="70"/>
      <c r="F6" s="70"/>
      <c r="G6" s="70"/>
      <c r="H6" s="70"/>
      <c r="I6" s="70"/>
      <c r="J6" s="70"/>
      <c r="K6" s="70"/>
      <c r="L6" s="70"/>
      <c r="M6" s="71"/>
    </row>
    <row r="7" spans="2:13" ht="14.25">
      <c r="B7" s="69"/>
      <c r="C7" s="70"/>
      <c r="D7" s="70"/>
      <c r="E7" s="70"/>
      <c r="F7" s="70"/>
      <c r="G7" s="70"/>
      <c r="H7" s="70"/>
      <c r="I7" s="70"/>
      <c r="J7" s="70"/>
      <c r="K7" s="70"/>
      <c r="L7" s="70"/>
      <c r="M7" s="71"/>
    </row>
    <row r="8" spans="2:13" ht="14.25">
      <c r="B8" s="69"/>
      <c r="C8" s="70"/>
      <c r="D8" s="70"/>
      <c r="E8" s="70"/>
      <c r="F8" s="70"/>
      <c r="G8" s="70"/>
      <c r="H8" s="70"/>
      <c r="I8" s="70"/>
      <c r="J8" s="70"/>
      <c r="K8" s="70"/>
      <c r="L8" s="70"/>
      <c r="M8" s="71"/>
    </row>
    <row r="9" spans="2:13" ht="14.25">
      <c r="B9" s="69"/>
      <c r="C9" s="70"/>
      <c r="D9" s="70"/>
      <c r="E9" s="70"/>
      <c r="F9" s="70"/>
      <c r="G9" s="70"/>
      <c r="H9" s="70"/>
      <c r="I9" s="70"/>
      <c r="J9" s="70"/>
      <c r="K9" s="70"/>
      <c r="L9" s="70"/>
      <c r="M9" s="71"/>
    </row>
    <row r="10" spans="2:13" ht="14.25">
      <c r="B10" s="69"/>
      <c r="C10" s="70"/>
      <c r="D10" s="70"/>
      <c r="E10" s="70"/>
      <c r="F10" s="70"/>
      <c r="G10" s="70"/>
      <c r="H10" s="70"/>
      <c r="I10" s="70"/>
      <c r="J10" s="70"/>
      <c r="K10" s="70"/>
      <c r="L10" s="70"/>
      <c r="M10" s="71"/>
    </row>
    <row r="11" spans="2:13" ht="14.25">
      <c r="B11" s="69"/>
      <c r="C11" s="70"/>
      <c r="D11" s="70"/>
      <c r="E11" s="70"/>
      <c r="F11" s="70"/>
      <c r="G11" s="70"/>
      <c r="H11" s="70"/>
      <c r="I11" s="70"/>
      <c r="J11" s="70"/>
      <c r="K11" s="70"/>
      <c r="L11" s="70"/>
      <c r="M11" s="71"/>
    </row>
    <row r="12" spans="2:13" ht="14.25">
      <c r="B12" s="69"/>
      <c r="C12" s="70"/>
      <c r="D12" s="70"/>
      <c r="E12" s="70"/>
      <c r="F12" s="70"/>
      <c r="G12" s="70"/>
      <c r="H12" s="70"/>
      <c r="I12" s="70"/>
      <c r="J12" s="70"/>
      <c r="K12" s="70"/>
      <c r="L12" s="70"/>
      <c r="M12" s="71"/>
    </row>
    <row r="13" spans="2:13" ht="15" thickBot="1">
      <c r="B13" s="72"/>
      <c r="C13" s="73"/>
      <c r="D13" s="73"/>
      <c r="E13" s="73"/>
      <c r="F13" s="73"/>
      <c r="G13" s="73"/>
      <c r="H13" s="73"/>
      <c r="I13" s="73"/>
      <c r="J13" s="73"/>
      <c r="K13" s="73"/>
      <c r="L13" s="73"/>
      <c r="M13" s="74"/>
    </row>
    <row r="14" spans="2:13" ht="45" thickBot="1">
      <c r="B14" s="75"/>
    </row>
    <row r="15" spans="2:13" ht="25.5">
      <c r="B15" s="110" t="s">
        <v>123</v>
      </c>
      <c r="C15" s="109"/>
      <c r="D15" s="76"/>
      <c r="E15" s="76"/>
      <c r="F15" s="76"/>
      <c r="G15" s="76"/>
      <c r="H15" s="76"/>
      <c r="I15" s="76"/>
      <c r="J15" s="76"/>
      <c r="K15" s="76"/>
      <c r="L15" s="76"/>
      <c r="M15" s="77"/>
    </row>
    <row r="16" spans="2:13" ht="14.25">
      <c r="B16" s="78"/>
      <c r="C16" s="70"/>
      <c r="D16" s="70"/>
      <c r="E16" s="70"/>
      <c r="F16" s="70"/>
      <c r="G16" s="70"/>
      <c r="H16" s="70"/>
      <c r="I16" s="70"/>
      <c r="J16" s="70"/>
      <c r="K16" s="70"/>
      <c r="L16" s="70"/>
      <c r="M16" s="79"/>
    </row>
    <row r="17" spans="2:13" ht="14.25">
      <c r="B17" s="78"/>
      <c r="C17" s="70"/>
      <c r="D17" s="70"/>
      <c r="E17" s="70"/>
      <c r="F17" s="70"/>
      <c r="G17" s="70"/>
      <c r="H17" s="70"/>
      <c r="I17" s="70"/>
      <c r="J17" s="70"/>
      <c r="K17" s="70"/>
      <c r="L17" s="70"/>
      <c r="M17" s="79"/>
    </row>
    <row r="18" spans="2:13" ht="14.25">
      <c r="B18" s="78"/>
      <c r="C18" s="70"/>
      <c r="D18" s="70"/>
      <c r="E18" s="70"/>
      <c r="F18" s="70"/>
      <c r="G18" s="70"/>
      <c r="H18" s="70"/>
      <c r="I18" s="70"/>
      <c r="J18" s="70"/>
      <c r="K18" s="70"/>
      <c r="L18" s="70"/>
      <c r="M18" s="79"/>
    </row>
    <row r="19" spans="2:13" ht="14.25">
      <c r="B19" s="78"/>
      <c r="C19" s="70"/>
      <c r="D19" s="70"/>
      <c r="E19" s="70"/>
      <c r="F19" s="70"/>
      <c r="G19" s="70"/>
      <c r="H19" s="70"/>
      <c r="I19" s="70"/>
      <c r="J19" s="70"/>
      <c r="K19" s="70"/>
      <c r="L19" s="70"/>
      <c r="M19" s="79"/>
    </row>
    <row r="20" spans="2:13" ht="14.25">
      <c r="B20" s="78"/>
      <c r="C20" s="70"/>
      <c r="D20" s="70"/>
      <c r="E20" s="70"/>
      <c r="F20" s="70"/>
      <c r="G20" s="70"/>
      <c r="H20" s="70"/>
      <c r="I20" s="70"/>
      <c r="J20" s="70"/>
      <c r="K20" s="70"/>
      <c r="L20" s="70"/>
      <c r="M20" s="79"/>
    </row>
    <row r="21" spans="2:13" ht="14.25">
      <c r="B21" s="78"/>
      <c r="C21" s="70"/>
      <c r="D21" s="70"/>
      <c r="E21" s="70"/>
      <c r="F21" s="70"/>
      <c r="G21" s="70"/>
      <c r="H21" s="70"/>
      <c r="I21" s="70"/>
      <c r="J21" s="70"/>
      <c r="K21" s="70"/>
      <c r="L21" s="70"/>
      <c r="M21" s="79"/>
    </row>
    <row r="22" spans="2:13" ht="15">
      <c r="B22" s="80" t="s">
        <v>124</v>
      </c>
      <c r="C22" s="81"/>
      <c r="D22" s="81"/>
      <c r="E22" s="81"/>
      <c r="F22" s="81"/>
      <c r="G22" s="81"/>
      <c r="H22" s="81"/>
      <c r="I22" s="81"/>
      <c r="J22" s="81"/>
      <c r="K22" s="81"/>
      <c r="L22" s="81"/>
      <c r="M22" s="82"/>
    </row>
    <row r="23" spans="2:13" ht="13.5" thickBot="1">
      <c r="B23" s="83"/>
      <c r="C23" s="84"/>
      <c r="D23" s="84"/>
      <c r="E23" s="84"/>
      <c r="F23" s="84"/>
      <c r="G23" s="84"/>
      <c r="H23" s="84"/>
      <c r="I23" s="84"/>
      <c r="J23" s="84"/>
      <c r="K23" s="84"/>
      <c r="L23" s="84"/>
      <c r="M23" s="8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F8613-E7B8-48C2-AFF2-7DE97091FE57}">
  <dimension ref="A1:D25"/>
  <sheetViews>
    <sheetView workbookViewId="0">
      <selection activeCell="A4" sqref="A4"/>
    </sheetView>
  </sheetViews>
  <sheetFormatPr defaultColWidth="11.42578125" defaultRowHeight="12.75"/>
  <cols>
    <col min="3" max="3" width="23.85546875" bestFit="1" customWidth="1"/>
    <col min="4" max="4" width="72" customWidth="1"/>
  </cols>
  <sheetData>
    <row r="1" spans="1:4" s="98" customFormat="1" ht="15.75">
      <c r="A1" s="97" t="s">
        <v>125</v>
      </c>
      <c r="B1" s="97" t="s">
        <v>126</v>
      </c>
      <c r="C1" s="97" t="s">
        <v>127</v>
      </c>
      <c r="D1" s="97" t="s">
        <v>128</v>
      </c>
    </row>
    <row r="2" spans="1:4">
      <c r="A2" s="102">
        <v>1</v>
      </c>
      <c r="B2" s="103">
        <v>42007</v>
      </c>
      <c r="C2" s="101" t="s">
        <v>129</v>
      </c>
      <c r="D2" s="101" t="s">
        <v>130</v>
      </c>
    </row>
    <row r="3" spans="1:4">
      <c r="A3" s="104">
        <v>2</v>
      </c>
      <c r="B3" s="105">
        <v>46155</v>
      </c>
      <c r="C3" s="107" t="s">
        <v>131</v>
      </c>
      <c r="D3" s="107" t="s">
        <v>132</v>
      </c>
    </row>
    <row r="4" spans="1:4">
      <c r="A4" s="104"/>
      <c r="B4" s="105"/>
      <c r="C4" s="99"/>
      <c r="D4" s="99"/>
    </row>
    <row r="5" spans="1:4">
      <c r="A5" s="104"/>
      <c r="B5" s="105"/>
      <c r="C5" s="99"/>
      <c r="D5" s="99"/>
    </row>
    <row r="6" spans="1:4">
      <c r="A6" s="104"/>
      <c r="B6" s="105"/>
      <c r="C6" s="99"/>
      <c r="D6" s="99"/>
    </row>
    <row r="7" spans="1:4">
      <c r="A7" s="104"/>
      <c r="B7" s="105"/>
      <c r="C7" s="99"/>
      <c r="D7" s="99"/>
    </row>
    <row r="8" spans="1:4">
      <c r="A8" s="104"/>
      <c r="B8" s="105"/>
      <c r="C8" s="99"/>
      <c r="D8" s="99"/>
    </row>
    <row r="9" spans="1:4">
      <c r="A9" s="104"/>
      <c r="B9" s="105"/>
      <c r="C9" s="99"/>
      <c r="D9" s="99"/>
    </row>
    <row r="10" spans="1:4">
      <c r="A10" s="104"/>
      <c r="B10" s="105"/>
      <c r="C10" s="99"/>
      <c r="D10" s="99"/>
    </row>
    <row r="11" spans="1:4">
      <c r="A11" s="104"/>
      <c r="B11" s="105"/>
      <c r="C11" s="99"/>
      <c r="D11" s="99"/>
    </row>
    <row r="12" spans="1:4">
      <c r="A12" s="104"/>
      <c r="B12" s="105"/>
      <c r="C12" s="99"/>
      <c r="D12" s="99"/>
    </row>
    <row r="13" spans="1:4">
      <c r="A13" s="104"/>
      <c r="B13" s="105"/>
      <c r="C13" s="99"/>
      <c r="D13" s="99"/>
    </row>
    <row r="14" spans="1:4">
      <c r="A14" s="104"/>
      <c r="B14" s="105"/>
      <c r="C14" s="99"/>
      <c r="D14" s="99"/>
    </row>
    <row r="15" spans="1:4">
      <c r="A15" s="104"/>
      <c r="B15" s="105"/>
      <c r="C15" s="99"/>
      <c r="D15" s="99"/>
    </row>
    <row r="16" spans="1:4">
      <c r="A16" s="104"/>
      <c r="B16" s="105"/>
      <c r="C16" s="99"/>
      <c r="D16" s="99"/>
    </row>
    <row r="17" spans="1:4">
      <c r="A17" s="104"/>
      <c r="B17" s="105"/>
      <c r="C17" s="99"/>
      <c r="D17" s="99"/>
    </row>
    <row r="18" spans="1:4">
      <c r="A18" s="104"/>
      <c r="B18" s="105"/>
      <c r="C18" s="99"/>
      <c r="D18" s="99"/>
    </row>
    <row r="19" spans="1:4">
      <c r="A19" s="106"/>
      <c r="B19" s="105"/>
      <c r="C19" s="99"/>
      <c r="D19" s="99"/>
    </row>
    <row r="20" spans="1:4">
      <c r="A20" s="106"/>
      <c r="B20" s="105"/>
      <c r="C20" s="99"/>
      <c r="D20" s="99"/>
    </row>
    <row r="21" spans="1:4">
      <c r="A21" s="106"/>
      <c r="B21" s="105"/>
      <c r="C21" s="99"/>
      <c r="D21" s="99"/>
    </row>
    <row r="22" spans="1:4">
      <c r="A22" s="106"/>
      <c r="B22" s="105"/>
      <c r="C22" s="99"/>
      <c r="D22" s="99"/>
    </row>
    <row r="23" spans="1:4">
      <c r="A23" s="106"/>
      <c r="B23" s="105"/>
      <c r="C23" s="99"/>
      <c r="D23" s="99"/>
    </row>
    <row r="24" spans="1:4">
      <c r="A24" s="106"/>
      <c r="B24" s="105"/>
      <c r="C24" s="99"/>
      <c r="D24" s="99"/>
    </row>
    <row r="25" spans="1:4">
      <c r="A25" s="99"/>
      <c r="B25" s="100"/>
      <c r="C25" s="99"/>
      <c r="D25" s="99"/>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50563567793C49AB4B0E7C710D460A" ma:contentTypeVersion="11" ma:contentTypeDescription="Create a new document." ma:contentTypeScope="" ma:versionID="46cd7beb4cad701aeb4b3e50db4d32d3">
  <xsd:schema xmlns:xsd="http://www.w3.org/2001/XMLSchema" xmlns:xs="http://www.w3.org/2001/XMLSchema" xmlns:p="http://schemas.microsoft.com/office/2006/metadata/properties" xmlns:ns2="3189c922-83c5-4079-b7c2-0a2f590e77e6" xmlns:ns3="92734604-b539-4540-aef7-856e34bf7e7d" targetNamespace="http://schemas.microsoft.com/office/2006/metadata/properties" ma:root="true" ma:fieldsID="6105586c2e0584789ab06f81e123979c" ns2:_="" ns3:_="">
    <xsd:import namespace="3189c922-83c5-4079-b7c2-0a2f590e77e6"/>
    <xsd:import namespace="92734604-b539-4540-aef7-856e34bf7e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89c922-83c5-4079-b7c2-0a2f590e7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0fa8840-2fdd-4eaa-9e17-41add528b37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34604-b539-4540-aef7-856e34bf7e7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37987b8-8040-4daf-8b48-3a76de9f71f8}" ma:internalName="TaxCatchAll" ma:showField="CatchAllData" ma:web="92734604-b539-4540-aef7-856e34bf7e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89c922-83c5-4079-b7c2-0a2f590e77e6">
      <Terms xmlns="http://schemas.microsoft.com/office/infopath/2007/PartnerControls"/>
    </lcf76f155ced4ddcb4097134ff3c332f>
    <TaxCatchAll xmlns="92734604-b539-4540-aef7-856e34bf7e7d" xsi:nil="true"/>
  </documentManagement>
</p:properties>
</file>

<file path=customXml/itemProps1.xml><?xml version="1.0" encoding="utf-8"?>
<ds:datastoreItem xmlns:ds="http://schemas.openxmlformats.org/officeDocument/2006/customXml" ds:itemID="{D2F79BFA-48FD-4774-BE66-7A5A7AD44164}"/>
</file>

<file path=customXml/itemProps2.xml><?xml version="1.0" encoding="utf-8"?>
<ds:datastoreItem xmlns:ds="http://schemas.openxmlformats.org/officeDocument/2006/customXml" ds:itemID="{1929A5EF-D4BC-4756-A030-F84F015166F6}"/>
</file>

<file path=customXml/itemProps3.xml><?xml version="1.0" encoding="utf-8"?>
<ds:datastoreItem xmlns:ds="http://schemas.openxmlformats.org/officeDocument/2006/customXml" ds:itemID="{6820C33C-E370-4A68-B297-22983FB70B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Pål</dc:creator>
  <cp:keywords/>
  <dc:description/>
  <cp:lastModifiedBy>Linda Fagerland</cp:lastModifiedBy>
  <cp:revision/>
  <dcterms:created xsi:type="dcterms:W3CDTF">2001-03-05T13:54:41Z</dcterms:created>
  <dcterms:modified xsi:type="dcterms:W3CDTF">2026-06-22T13:32:55Z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0x0101003050563567793C49AB4B0E7C710D460A</vt:lpwstr>
  </property>
  <property fmtid="{D5CDD505-2E9C-101B-9397-08002B2CF9AE}" pid="3" name="MediaServiceImageTags">
    <vt:lpwstr/>
  </property>
</Properties>
</file>