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28F98353-19C3-4BAF-ADAB-85A305851D18}" xr6:coauthVersionLast="36" xr6:coauthVersionMax="36" xr10:uidLastSave="{00000000-0000-0000-0000-000000000000}"/>
  <bookViews>
    <workbookView xWindow="0" yWindow="0" windowWidth="28800" windowHeight="12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5" i="1" l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C64" i="1"/>
  <c r="C65" i="1"/>
  <c r="C66" i="1"/>
  <c r="C67" i="1"/>
  <c r="C68" i="1"/>
  <c r="C69" i="1"/>
  <c r="C70" i="1"/>
  <c r="C71" i="1"/>
  <c r="C72" i="1"/>
  <c r="C73" i="1"/>
  <c r="C74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C117" i="1" s="1"/>
  <c r="G115" i="1"/>
  <c r="G121" i="1" s="1"/>
  <c r="E115" i="1"/>
  <c r="E116" i="1" s="1"/>
  <c r="F115" i="1"/>
  <c r="F118" i="1" s="1"/>
  <c r="D115" i="1"/>
  <c r="D116" i="1" s="1"/>
  <c r="H115" i="1"/>
  <c r="H116" i="1" s="1"/>
  <c r="H117" i="1" s="1"/>
  <c r="J115" i="1"/>
  <c r="J118" i="1" s="1"/>
  <c r="I115" i="1"/>
  <c r="I114" i="1" s="1"/>
  <c r="B115" i="1"/>
  <c r="B121" i="1" s="1"/>
  <c r="C114" i="1" l="1"/>
  <c r="G118" i="1"/>
  <c r="E120" i="1"/>
  <c r="C121" i="1"/>
  <c r="G114" i="1"/>
  <c r="B118" i="1"/>
  <c r="G120" i="1"/>
  <c r="C120" i="1"/>
  <c r="J114" i="1"/>
  <c r="G116" i="1"/>
  <c r="G117" i="1" s="1"/>
  <c r="E117" i="1"/>
  <c r="C118" i="1"/>
  <c r="C119" i="1" s="1"/>
  <c r="J117" i="1"/>
  <c r="J121" i="1"/>
  <c r="J119" i="1"/>
  <c r="G119" i="1"/>
  <c r="E114" i="1"/>
  <c r="F114" i="1"/>
  <c r="I121" i="1"/>
  <c r="J120" i="1"/>
  <c r="F121" i="1"/>
  <c r="E121" i="1"/>
  <c r="D118" i="1"/>
  <c r="F120" i="1"/>
  <c r="I116" i="1"/>
  <c r="I117" i="1" s="1"/>
  <c r="J116" i="1"/>
  <c r="D121" i="1"/>
  <c r="I120" i="1"/>
  <c r="E118" i="1"/>
  <c r="D120" i="1"/>
  <c r="B116" i="1"/>
  <c r="B117" i="1" s="1"/>
  <c r="I118" i="1"/>
  <c r="H118" i="1"/>
  <c r="H114" i="1"/>
  <c r="H119" i="1"/>
  <c r="H120" i="1"/>
  <c r="D117" i="1"/>
  <c r="D114" i="1"/>
  <c r="B120" i="1"/>
  <c r="H121" i="1"/>
  <c r="F116" i="1"/>
  <c r="F117" i="1" s="1"/>
  <c r="F119" i="1" s="1"/>
  <c r="B114" i="1"/>
  <c r="I119" i="1" l="1"/>
  <c r="E119" i="1"/>
  <c r="D119" i="1"/>
  <c r="B119" i="1"/>
</calcChain>
</file>

<file path=xl/sharedStrings.xml><?xml version="1.0" encoding="utf-8"?>
<sst xmlns="http://schemas.openxmlformats.org/spreadsheetml/2006/main" count="108" uniqueCount="96">
  <si>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</si>
  <si>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</si>
  <si>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</si>
  <si>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</si>
  <si>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</si>
  <si>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</si>
  <si>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</si>
  <si>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</si>
  <si>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</si>
  <si>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</si>
  <si>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</si>
  <si>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</si>
  <si>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</si>
  <si>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</si>
  <si>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</si>
  <si>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</si>
  <si>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</si>
  <si>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</si>
  <si>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</si>
  <si>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</si>
  <si>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</si>
  <si>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</si>
  <si>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</si>
  <si>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</si>
  <si>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</si>
  <si>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</si>
  <si>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</si>
  <si>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</si>
  <si>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</si>
  <si>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</si>
  <si>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</si>
  <si>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</si>
  <si>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</si>
  <si>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</si>
  <si>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</si>
  <si>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</si>
  <si>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</si>
  <si>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</si>
  <si>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</si>
  <si>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</si>
  <si>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</si>
  <si>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</si>
  <si>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</si>
  <si>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</si>
  <si>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</si>
  <si>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</si>
  <si>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</si>
  <si>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</si>
  <si>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</si>
  <si>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</si>
  <si>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</si>
  <si>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</si>
  <si>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</si>
  <si>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</si>
  <si>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</si>
  <si>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</si>
  <si>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</si>
  <si>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</si>
  <si>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</si>
  <si>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</si>
  <si>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</si>
  <si>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</si>
  <si>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</si>
  <si>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</si>
  <si>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</si>
  <si>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</si>
  <si>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</si>
  <si>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</si>
  <si>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</si>
  <si>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</si>
  <si>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</si>
  <si>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</si>
  <si>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</si>
  <si>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</si>
  <si>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</si>
  <si>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</si>
  <si>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</si>
  <si>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</si>
  <si>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</si>
  <si>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 - Ålesund</t>
  </si>
  <si>
    <t>HbA1c</t>
  </si>
  <si>
    <t>EDTA-blod</t>
  </si>
  <si>
    <t>Sjekke holdbarheten på HbA1c i rompemperatur</t>
  </si>
  <si>
    <t>HPLC</t>
  </si>
  <si>
    <t>X</t>
  </si>
  <si>
    <t>2 timer</t>
  </si>
  <si>
    <t>2 dager</t>
  </si>
  <si>
    <t>4 dager</t>
  </si>
  <si>
    <t>3 dager</t>
  </si>
  <si>
    <t>Instrumentspesifikt reagens for HbA1c på D-100</t>
  </si>
  <si>
    <t>HbA1c i romtemperatur  målt på D-100</t>
  </si>
  <si>
    <t>D-100 fra Bio-Rad</t>
  </si>
  <si>
    <t>Dato og signatur: 23.04.2019 Siw Berbu</t>
  </si>
  <si>
    <t>Siw Berbu</t>
  </si>
  <si>
    <t>HbA1c i EDTA-blod analysert på D-100 frå Bio-Rad har ei haldbarheit i romtemperatur på 4 dagar ut frå krav om tillatt totalfeil på 10% og tillatt bias på 5% (B=TEa-1,65*CV).</t>
  </si>
  <si>
    <t>08.04.2019-12.04.2019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</si>
</sst>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sz val="11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23" xfId="0" applyFont="1" applyFill="1" applyBorder="1"/>
    <xf numFmtId="0" fontId="16" fillId="5" borderId="23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5" borderId="23" xfId="0" applyFont="1" applyFill="1" applyBorder="1"/>
    <xf numFmtId="0" fontId="20" fillId="4" borderId="0" xfId="0" applyFont="1" applyFill="1" applyBorder="1"/>
    <xf numFmtId="0" fontId="20" fillId="5" borderId="23" xfId="0" applyFont="1" applyFill="1" applyBorder="1" applyAlignment="1">
      <alignment horizontal="center"/>
    </xf>
    <xf numFmtId="0" fontId="20" fillId="6" borderId="23" xfId="0" applyFont="1" applyFill="1" applyBorder="1"/>
    <xf numFmtId="0" fontId="20" fillId="6" borderId="24" xfId="0" applyFont="1" applyFill="1" applyBorder="1" applyAlignment="1"/>
    <xf numFmtId="0" fontId="20" fillId="6" borderId="26" xfId="0" applyFont="1" applyFill="1" applyBorder="1" applyAlignment="1"/>
    <xf numFmtId="0" fontId="20" fillId="6" borderId="24" xfId="0" applyFont="1" applyFill="1" applyBorder="1"/>
    <xf numFmtId="0" fontId="20" fillId="6" borderId="25" xfId="0" applyFont="1" applyFill="1" applyBorder="1"/>
    <xf numFmtId="0" fontId="20" fillId="6" borderId="26" xfId="0" applyFont="1" applyFill="1" applyBorder="1"/>
    <xf numFmtId="0" fontId="21" fillId="6" borderId="23" xfId="0" applyFont="1" applyFill="1" applyBorder="1"/>
    <xf numFmtId="0" fontId="20" fillId="6" borderId="28" xfId="0" applyFont="1" applyFill="1" applyBorder="1"/>
    <xf numFmtId="0" fontId="20" fillId="5" borderId="28" xfId="0" applyFont="1" applyFill="1" applyBorder="1"/>
    <xf numFmtId="0" fontId="20" fillId="6" borderId="29" xfId="0" applyFont="1" applyFill="1" applyBorder="1"/>
    <xf numFmtId="0" fontId="20" fillId="6" borderId="30" xfId="0" applyFont="1" applyFill="1" applyBorder="1"/>
    <xf numFmtId="0" fontId="20" fillId="6" borderId="22" xfId="0" applyFont="1" applyFill="1" applyBorder="1"/>
    <xf numFmtId="0" fontId="20" fillId="6" borderId="31" xfId="0" applyFont="1" applyFill="1" applyBorder="1"/>
    <xf numFmtId="0" fontId="20" fillId="5" borderId="32" xfId="0" applyFont="1" applyFill="1" applyBorder="1"/>
    <xf numFmtId="0" fontId="20" fillId="6" borderId="33" xfId="0" applyFont="1" applyFill="1" applyBorder="1"/>
    <xf numFmtId="0" fontId="14" fillId="5" borderId="39" xfId="0" applyFont="1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0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/>
    <xf numFmtId="0" fontId="22" fillId="4" borderId="0" xfId="0" applyFont="1" applyFill="1"/>
    <xf numFmtId="0" fontId="22" fillId="5" borderId="39" xfId="0" applyFont="1" applyFill="1" applyBorder="1"/>
    <xf numFmtId="0" fontId="20" fillId="4" borderId="0" xfId="0" applyFont="1" applyFill="1" applyBorder="1" applyAlignment="1">
      <alignment horizontal="left"/>
    </xf>
    <xf numFmtId="0" fontId="2" fillId="3" borderId="15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64" fontId="4" fillId="0" borderId="47" xfId="0" applyNumberFormat="1" applyFont="1" applyBorder="1" applyAlignment="1" applyProtection="1">
      <alignment horizontal="right"/>
      <protection locked="0"/>
    </xf>
    <xf numFmtId="164" fontId="4" fillId="0" borderId="48" xfId="0" applyNumberFormat="1" applyFont="1" applyBorder="1" applyAlignment="1" applyProtection="1">
      <alignment horizontal="right"/>
      <protection locked="0"/>
    </xf>
    <xf numFmtId="0" fontId="0" fillId="0" borderId="48" xfId="0" applyBorder="1" applyProtection="1">
      <protection locked="0"/>
    </xf>
    <xf numFmtId="164" fontId="8" fillId="0" borderId="49" xfId="0" applyNumberFormat="1" applyFont="1" applyBorder="1" applyAlignment="1" applyProtection="1">
      <alignment horizontal="right"/>
      <protection locked="0"/>
    </xf>
    <xf numFmtId="164" fontId="9" fillId="0" borderId="23" xfId="0" applyNumberFormat="1" applyFont="1" applyBorder="1" applyAlignment="1" applyProtection="1">
      <alignment horizontal="left"/>
      <protection locked="0"/>
    </xf>
    <xf numFmtId="164" fontId="9" fillId="0" borderId="23" xfId="0" applyNumberFormat="1" applyFont="1" applyBorder="1" applyAlignment="1" applyProtection="1">
      <alignment horizontal="left" vertical="top"/>
      <protection locked="0"/>
    </xf>
    <xf numFmtId="164" fontId="10" fillId="0" borderId="23" xfId="0" applyNumberFormat="1" applyFont="1" applyBorder="1" applyAlignment="1" applyProtection="1">
      <alignment horizontal="left" vertical="top"/>
      <protection locked="0"/>
    </xf>
    <xf numFmtId="164" fontId="4" fillId="0" borderId="23" xfId="0" applyNumberFormat="1" applyFont="1" applyBorder="1" applyAlignment="1" applyProtection="1">
      <alignment horizontal="left" vertical="top"/>
      <protection locked="0"/>
    </xf>
    <xf numFmtId="164" fontId="8" fillId="0" borderId="23" xfId="0" applyNumberFormat="1" applyFont="1" applyBorder="1" applyAlignment="1" applyProtection="1">
      <alignment horizontal="left" vertical="top"/>
      <protection locked="0"/>
    </xf>
    <xf numFmtId="164" fontId="25" fillId="0" borderId="23" xfId="0" applyNumberFormat="1" applyFont="1" applyBorder="1" applyAlignment="1" applyProtection="1">
      <alignment horizontal="left" vertical="top"/>
      <protection locked="0"/>
    </xf>
    <xf numFmtId="164" fontId="25" fillId="0" borderId="23" xfId="0" applyNumberFormat="1" applyFont="1" applyBorder="1" applyAlignment="1" applyProtection="1">
      <alignment horizontal="left"/>
      <protection locked="0"/>
    </xf>
    <xf numFmtId="0" fontId="0" fillId="5" borderId="42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43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0" borderId="23" xfId="0" applyBorder="1"/>
    <xf numFmtId="0" fontId="0" fillId="7" borderId="0" xfId="0" applyFill="1"/>
    <xf numFmtId="0" fontId="23" fillId="4" borderId="0" xfId="0" applyFont="1" applyFill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/>
    </xf>
    <xf numFmtId="0" fontId="24" fillId="5" borderId="24" xfId="0" applyFont="1" applyFill="1" applyBorder="1" applyAlignment="1">
      <alignment horizontal="left"/>
    </xf>
    <xf numFmtId="0" fontId="24" fillId="5" borderId="26" xfId="0" applyFont="1" applyFill="1" applyBorder="1" applyAlignment="1">
      <alignment horizontal="left"/>
    </xf>
    <xf numFmtId="0" fontId="26" fillId="2" borderId="0" xfId="0" applyFont="1" applyFill="1" applyAlignment="1" applyProtection="1">
      <alignment wrapText="1"/>
      <protection locked="0"/>
    </xf>
    <xf numFmtId="0" fontId="2" fillId="3" borderId="37" xfId="0" applyFont="1" applyFill="1" applyBorder="1" applyAlignment="1" applyProtection="1">
      <alignment horizontal="center"/>
    </xf>
    <xf numFmtId="0" fontId="2" fillId="3" borderId="36" xfId="0" applyFont="1" applyFill="1" applyBorder="1" applyAlignment="1" applyProtection="1">
      <alignment horizontal="center"/>
    </xf>
    <xf numFmtId="0" fontId="2" fillId="3" borderId="50" xfId="0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6495059802392"/>
          <c:y val="4.4336306302944356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34.6</c:v>
                </c:pt>
                <c:pt idx="1">
                  <c:v>35.299999999999997</c:v>
                </c:pt>
                <c:pt idx="2">
                  <c:v>36</c:v>
                </c:pt>
                <c:pt idx="3">
                  <c:v>36.9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9-49AD-B773-0B05763AD9C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30.9</c:v>
                </c:pt>
                <c:pt idx="1">
                  <c:v>29.4</c:v>
                </c:pt>
                <c:pt idx="2">
                  <c:v>29.9</c:v>
                </c:pt>
                <c:pt idx="3">
                  <c:v>30.9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49-49AD-B773-0B05763AD9CE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36.9</c:v>
                </c:pt>
                <c:pt idx="1">
                  <c:v>35.4</c:v>
                </c:pt>
                <c:pt idx="2">
                  <c:v>35.4</c:v>
                </c:pt>
                <c:pt idx="3">
                  <c:v>37.9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49-49AD-B773-0B05763AD9CE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>
                  <c:v>31.8</c:v>
                </c:pt>
                <c:pt idx="1">
                  <c:v>31.8</c:v>
                </c:pt>
                <c:pt idx="2">
                  <c:v>31.6</c:v>
                </c:pt>
                <c:pt idx="3">
                  <c:v>32.1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49-49AD-B773-0B05763AD9CE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25.6</c:v>
                </c:pt>
                <c:pt idx="1">
                  <c:v>25.3</c:v>
                </c:pt>
                <c:pt idx="2">
                  <c:v>25</c:v>
                </c:pt>
                <c:pt idx="3">
                  <c:v>25.5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49-49AD-B773-0B05763AD9CE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41</c:v>
                </c:pt>
                <c:pt idx="1">
                  <c:v>39.6</c:v>
                </c:pt>
                <c:pt idx="2">
                  <c:v>39.700000000000003</c:v>
                </c:pt>
                <c:pt idx="3">
                  <c:v>43.4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49-49AD-B773-0B05763AD9CE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30.4</c:v>
                </c:pt>
                <c:pt idx="1">
                  <c:v>29.4</c:v>
                </c:pt>
                <c:pt idx="2">
                  <c:v>29.6</c:v>
                </c:pt>
                <c:pt idx="3">
                  <c:v>30.7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49-49AD-B773-0B05763AD9CE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32.6</c:v>
                </c:pt>
                <c:pt idx="1">
                  <c:v>31.4</c:v>
                </c:pt>
                <c:pt idx="2">
                  <c:v>31.1</c:v>
                </c:pt>
                <c:pt idx="3">
                  <c:v>32.799999999999997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49-49AD-B773-0B05763AD9CE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0">
                  <c:v>51.5</c:v>
                </c:pt>
                <c:pt idx="1">
                  <c:v>49.8</c:v>
                </c:pt>
                <c:pt idx="2">
                  <c:v>48.4</c:v>
                </c:pt>
                <c:pt idx="3">
                  <c:v>49.2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49-49AD-B773-0B05763AD9CE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30.3</c:v>
                </c:pt>
                <c:pt idx="1">
                  <c:v>29.8</c:v>
                </c:pt>
                <c:pt idx="2">
                  <c:v>28.6</c:v>
                </c:pt>
                <c:pt idx="3">
                  <c:v>28.7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149-49AD-B773-0B05763AD9CE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  <c:pt idx="0">
                  <c:v>35.6</c:v>
                </c:pt>
                <c:pt idx="1">
                  <c:v>34.700000000000003</c:v>
                </c:pt>
                <c:pt idx="2">
                  <c:v>34</c:v>
                </c:pt>
                <c:pt idx="3">
                  <c:v>35.799999999999997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149-49AD-B773-0B05763AD9CE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33.5</c:v>
                </c:pt>
                <c:pt idx="1">
                  <c:v>31.8</c:v>
                </c:pt>
                <c:pt idx="2">
                  <c:v>32</c:v>
                </c:pt>
                <c:pt idx="3">
                  <c:v>33.799999999999997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149-49AD-B773-0B05763AD9CE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28.1</c:v>
                </c:pt>
                <c:pt idx="1">
                  <c:v>27.1</c:v>
                </c:pt>
                <c:pt idx="2">
                  <c:v>27.1</c:v>
                </c:pt>
                <c:pt idx="3">
                  <c:v>29.4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149-49AD-B773-0B05763AD9CE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38.4</c:v>
                </c:pt>
                <c:pt idx="1">
                  <c:v>37.700000000000003</c:v>
                </c:pt>
                <c:pt idx="2">
                  <c:v>36.9</c:v>
                </c:pt>
                <c:pt idx="3">
                  <c:v>37.4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49-49AD-B773-0B05763AD9CE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37</c:v>
                </c:pt>
                <c:pt idx="1">
                  <c:v>35.6</c:v>
                </c:pt>
                <c:pt idx="2">
                  <c:v>35.9</c:v>
                </c:pt>
                <c:pt idx="3">
                  <c:v>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149-49AD-B773-0B05763AD9CE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39.200000000000003</c:v>
                </c:pt>
                <c:pt idx="1">
                  <c:v>38</c:v>
                </c:pt>
                <c:pt idx="2">
                  <c:v>37.1</c:v>
                </c:pt>
                <c:pt idx="3">
                  <c:v>37.799999999999997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149-49AD-B773-0B05763AD9CE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37.5</c:v>
                </c:pt>
                <c:pt idx="1">
                  <c:v>37.299999999999997</c:v>
                </c:pt>
                <c:pt idx="2">
                  <c:v>37</c:v>
                </c:pt>
                <c:pt idx="3">
                  <c:v>38.200000000000003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149-49AD-B773-0B05763AD9CE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33.9</c:v>
                </c:pt>
                <c:pt idx="1">
                  <c:v>32.4</c:v>
                </c:pt>
                <c:pt idx="2">
                  <c:v>31.7</c:v>
                </c:pt>
                <c:pt idx="3">
                  <c:v>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149-49AD-B773-0B05763AD9CE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>
                  <c:v>53.6</c:v>
                </c:pt>
                <c:pt idx="1">
                  <c:v>53.4</c:v>
                </c:pt>
                <c:pt idx="2">
                  <c:v>52.4</c:v>
                </c:pt>
                <c:pt idx="3">
                  <c:v>52.9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149-49AD-B773-0B05763AD9CE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30.9</c:v>
                </c:pt>
                <c:pt idx="1">
                  <c:v>31.3</c:v>
                </c:pt>
                <c:pt idx="2">
                  <c:v>30.4</c:v>
                </c:pt>
                <c:pt idx="3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149-49AD-B773-0B05763AD9CE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  <c:pt idx="0">
                  <c:v>29.8</c:v>
                </c:pt>
                <c:pt idx="1">
                  <c:v>28.9</c:v>
                </c:pt>
                <c:pt idx="2">
                  <c:v>28</c:v>
                </c:pt>
                <c:pt idx="3">
                  <c:v>30.4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149-49AD-B773-0B05763AD9CE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  <c:pt idx="0">
                  <c:v>46.8</c:v>
                </c:pt>
                <c:pt idx="1">
                  <c:v>44.6</c:v>
                </c:pt>
                <c:pt idx="2">
                  <c:v>44.3</c:v>
                </c:pt>
                <c:pt idx="3">
                  <c:v>46.7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149-49AD-B773-0B05763AD9CE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  <c:pt idx="0">
                  <c:v>38.4</c:v>
                </c:pt>
                <c:pt idx="1">
                  <c:v>38</c:v>
                </c:pt>
                <c:pt idx="2">
                  <c:v>37.5</c:v>
                </c:pt>
                <c:pt idx="3">
                  <c:v>39.700000000000003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149-49AD-B773-0B05763AD9CE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  <c:pt idx="0">
                  <c:v>30.4</c:v>
                </c:pt>
                <c:pt idx="1">
                  <c:v>30</c:v>
                </c:pt>
                <c:pt idx="2">
                  <c:v>29.5</c:v>
                </c:pt>
                <c:pt idx="3">
                  <c:v>30.5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149-49AD-B773-0B05763AD9CE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  <c:pt idx="0">
                  <c:v>27.6</c:v>
                </c:pt>
                <c:pt idx="1">
                  <c:v>26.9</c:v>
                </c:pt>
                <c:pt idx="2">
                  <c:v>26.8</c:v>
                </c:pt>
                <c:pt idx="3">
                  <c:v>27.3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149-49AD-B773-0B05763AD9CE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149-49AD-B773-0B05763AD9CE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149-49AD-B773-0B05763AD9CE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149-49AD-B773-0B05763AD9CE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149-49AD-B773-0B05763AD9CE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149-49AD-B773-0B05763AD9CE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149-49AD-B773-0B05763AD9CE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149-49AD-B773-0B05763AD9CE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149-49AD-B773-0B05763AD9CE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149-49AD-B773-0B05763AD9CE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149-49AD-B773-0B05763AD9CE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149-49AD-B773-0B05763AD9CE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149-49AD-B773-0B05763AD9CE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149-49AD-B773-0B05763AD9CE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149-49AD-B773-0B05763AD9CE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149-49AD-B773-0B05763AD9CE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149-49AD-B773-0B05763AD9CE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149-49AD-B773-0B05763AD9CE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149-49AD-B773-0B05763AD9CE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149-49AD-B773-0B05763AD9CE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149-49AD-B773-0B05763AD9CE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149-49AD-B773-0B05763AD9CE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149-49AD-B773-0B05763AD9CE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149-49AD-B773-0B05763AD9CE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149-49AD-B773-0B05763AD9CE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149-49AD-B773-0B05763AD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39072"/>
        <c:axId val="119940992"/>
      </c:scatterChart>
      <c:valAx>
        <c:axId val="119939072"/>
        <c:scaling>
          <c:orientation val="minMax"/>
          <c:max val="1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9940992"/>
        <c:crosses val="autoZero"/>
        <c:crossBetween val="midCat"/>
      </c:valAx>
      <c:valAx>
        <c:axId val="119940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9939072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102.02312138728323</c:v>
                </c:pt>
                <c:pt idx="2">
                  <c:v>104.04624277456647</c:v>
                </c:pt>
                <c:pt idx="3">
                  <c:v>106.64739884393062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93-4E3B-90BB-3AA84A9B7EE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95.145631067961162</c:v>
                </c:pt>
                <c:pt idx="2">
                  <c:v>96.763754045307451</c:v>
                </c:pt>
                <c:pt idx="3">
                  <c:v>100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93-4E3B-90BB-3AA84A9B7EE5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95.934959349593498</c:v>
                </c:pt>
                <c:pt idx="2">
                  <c:v>95.934959349593498</c:v>
                </c:pt>
                <c:pt idx="3">
                  <c:v>102.71002710027099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93-4E3B-90BB-3AA84A9B7EE5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99.371069182389931</c:v>
                </c:pt>
                <c:pt idx="3">
                  <c:v>100.9433962264151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93-4E3B-90BB-3AA84A9B7EE5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98.828125</c:v>
                </c:pt>
                <c:pt idx="2">
                  <c:v>97.65625</c:v>
                </c:pt>
                <c:pt idx="3">
                  <c:v>99.609375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93-4E3B-90BB-3AA84A9B7EE5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96.585365853658544</c:v>
                </c:pt>
                <c:pt idx="2">
                  <c:v>96.82926829268294</c:v>
                </c:pt>
                <c:pt idx="3">
                  <c:v>105.85365853658537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93-4E3B-90BB-3AA84A9B7EE5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96.710526315789465</c:v>
                </c:pt>
                <c:pt idx="2">
                  <c:v>97.368421052631589</c:v>
                </c:pt>
                <c:pt idx="3">
                  <c:v>100.98684210526316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93-4E3B-90BB-3AA84A9B7EE5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96.319018404907965</c:v>
                </c:pt>
                <c:pt idx="2">
                  <c:v>95.398773006134974</c:v>
                </c:pt>
                <c:pt idx="3">
                  <c:v>100.61349693251533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93-4E3B-90BB-3AA84A9B7EE5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96.699029126213588</c:v>
                </c:pt>
                <c:pt idx="2">
                  <c:v>93.980582524271838</c:v>
                </c:pt>
                <c:pt idx="3">
                  <c:v>95.533980582524279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93-4E3B-90BB-3AA84A9B7EE5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98.349834983498354</c:v>
                </c:pt>
                <c:pt idx="2">
                  <c:v>94.38943894389439</c:v>
                </c:pt>
                <c:pt idx="3">
                  <c:v>94.719471947194705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993-4E3B-90BB-3AA84A9B7EE5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97.471910112359552</c:v>
                </c:pt>
                <c:pt idx="2">
                  <c:v>95.50561797752809</c:v>
                </c:pt>
                <c:pt idx="3">
                  <c:v>100.56179775280899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993-4E3B-90BB-3AA84A9B7EE5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94.925373134328368</c:v>
                </c:pt>
                <c:pt idx="2">
                  <c:v>95.522388059701484</c:v>
                </c:pt>
                <c:pt idx="3">
                  <c:v>100.8955223880597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993-4E3B-90BB-3AA84A9B7EE5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96.441281138790032</c:v>
                </c:pt>
                <c:pt idx="2">
                  <c:v>96.441281138790032</c:v>
                </c:pt>
                <c:pt idx="3">
                  <c:v>104.62633451957295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993-4E3B-90BB-3AA84A9B7EE5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98.177083333333343</c:v>
                </c:pt>
                <c:pt idx="2">
                  <c:v>96.09375</c:v>
                </c:pt>
                <c:pt idx="3">
                  <c:v>97.395833333333343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993-4E3B-90BB-3AA84A9B7EE5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96.216216216216225</c:v>
                </c:pt>
                <c:pt idx="2">
                  <c:v>97.027027027027017</c:v>
                </c:pt>
                <c:pt idx="3">
                  <c:v>95.945945945945937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993-4E3B-90BB-3AA84A9B7EE5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96.938775510204081</c:v>
                </c:pt>
                <c:pt idx="2">
                  <c:v>94.642857142857139</c:v>
                </c:pt>
                <c:pt idx="3">
                  <c:v>96.428571428571416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993-4E3B-90BB-3AA84A9B7EE5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99.466666666666654</c:v>
                </c:pt>
                <c:pt idx="2">
                  <c:v>98.666666666666671</c:v>
                </c:pt>
                <c:pt idx="3">
                  <c:v>101.86666666666669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993-4E3B-90BB-3AA84A9B7EE5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95.575221238938056</c:v>
                </c:pt>
                <c:pt idx="2">
                  <c:v>93.510324483775804</c:v>
                </c:pt>
                <c:pt idx="3">
                  <c:v>100.29498525073748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993-4E3B-90BB-3AA84A9B7EE5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99.626865671641781</c:v>
                </c:pt>
                <c:pt idx="2">
                  <c:v>97.761194029850742</c:v>
                </c:pt>
                <c:pt idx="3">
                  <c:v>98.694029850746261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993-4E3B-90BB-3AA84A9B7EE5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101.29449838187703</c:v>
                </c:pt>
                <c:pt idx="2">
                  <c:v>98.381877022653725</c:v>
                </c:pt>
                <c:pt idx="3">
                  <c:v>103.55987055016183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993-4E3B-90BB-3AA84A9B7EE5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96.979865771812072</c:v>
                </c:pt>
                <c:pt idx="2">
                  <c:v>93.959731543624159</c:v>
                </c:pt>
                <c:pt idx="3">
                  <c:v>102.01342281879194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993-4E3B-90BB-3AA84A9B7EE5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95.299145299145309</c:v>
                </c:pt>
                <c:pt idx="2">
                  <c:v>94.658119658119659</c:v>
                </c:pt>
                <c:pt idx="3">
                  <c:v>99.786324786324798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993-4E3B-90BB-3AA84A9B7EE5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98.958333333333343</c:v>
                </c:pt>
                <c:pt idx="2">
                  <c:v>97.65625</c:v>
                </c:pt>
                <c:pt idx="3">
                  <c:v>103.38541666666667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993-4E3B-90BB-3AA84A9B7EE5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98.684210526315795</c:v>
                </c:pt>
                <c:pt idx="2">
                  <c:v>97.039473684210535</c:v>
                </c:pt>
                <c:pt idx="3">
                  <c:v>100.32894736842107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993-4E3B-90BB-3AA84A9B7EE5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97.463768115942017</c:v>
                </c:pt>
                <c:pt idx="2">
                  <c:v>97.101449275362313</c:v>
                </c:pt>
                <c:pt idx="3">
                  <c:v>98.91304347826086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993-4E3B-90BB-3AA84A9B7EE5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993-4E3B-90BB-3AA84A9B7EE5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993-4E3B-90BB-3AA84A9B7EE5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993-4E3B-90BB-3AA84A9B7EE5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993-4E3B-90BB-3AA84A9B7EE5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993-4E3B-90BB-3AA84A9B7EE5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993-4E3B-90BB-3AA84A9B7EE5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993-4E3B-90BB-3AA84A9B7EE5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993-4E3B-90BB-3AA84A9B7EE5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993-4E3B-90BB-3AA84A9B7EE5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993-4E3B-90BB-3AA84A9B7EE5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993-4E3B-90BB-3AA84A9B7EE5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6993-4E3B-90BB-3AA84A9B7EE5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993-4E3B-90BB-3AA84A9B7EE5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6993-4E3B-90BB-3AA84A9B7EE5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993-4E3B-90BB-3AA84A9B7EE5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993-4E3B-90BB-3AA84A9B7EE5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993-4E3B-90BB-3AA84A9B7EE5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993-4E3B-90BB-3AA84A9B7EE5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993-4E3B-90BB-3AA84A9B7EE5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993-4E3B-90BB-3AA84A9B7EE5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993-4E3B-90BB-3AA84A9B7EE5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6993-4E3B-90BB-3AA84A9B7EE5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993-4E3B-90BB-3AA84A9B7EE5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6993-4E3B-90BB-3AA84A9B7EE5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993-4E3B-90BB-3AA84A9B7EE5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0.64667682495115864</c:v>
                  </c:pt>
                  <c:pt idx="2">
                    <c:v>0.75168571992510602</c:v>
                  </c:pt>
                  <c:pt idx="3">
                    <c:v>1.0436065269949342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0.64667682495115864</c:v>
                  </c:pt>
                  <c:pt idx="2">
                    <c:v>0.75168571992510602</c:v>
                  </c:pt>
                  <c:pt idx="3">
                    <c:v>1.0436065269949342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97.604593037592409</c:v>
                </c:pt>
                <c:pt idx="2">
                  <c:v>96.628270675265625</c:v>
                </c:pt>
                <c:pt idx="3">
                  <c:v>100.49257440319079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6993-4E3B-90BB-3AA84A9B7EE5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993-4E3B-90BB-3AA84A9B7EE5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6993-4E3B-90BB-3AA84A9B7EE5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6993-4E3B-90BB-3AA84A9B7EE5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108</c:v>
                </c:pt>
                <c:pt idx="1">
                  <c:v>108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108</c:v>
                </c:pt>
                <c:pt idx="8">
                  <c:v>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6993-4E3B-90BB-3AA84A9B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00960"/>
        <c:axId val="123819520"/>
      </c:scatterChart>
      <c:valAx>
        <c:axId val="123800960"/>
        <c:scaling>
          <c:orientation val="minMax"/>
          <c:max val="1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3819520"/>
        <c:crosses val="autoZero"/>
        <c:crossBetween val="midCat"/>
      </c:valAx>
      <c:valAx>
        <c:axId val="12381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380096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opLeftCell="A4" workbookViewId="0">
      <selection activeCell="D9" sqref="D9:I9"/>
    </sheetView>
  </sheetViews>
  <sheetFormatPr defaultColWidth="11.42578125" defaultRowHeight="12.75" x14ac:dyDescent="0.2"/>
  <cols>
    <col min="1" max="2" width="11.42578125" style="62"/>
    <col min="3" max="3" width="31.42578125" style="62" bestFit="1" customWidth="1"/>
    <col min="4" max="16384" width="11.42578125" style="62"/>
  </cols>
  <sheetData>
    <row r="3" spans="3:9" ht="57" customHeight="1" x14ac:dyDescent="0.6">
      <c r="C3" s="119" t="s">
        <v>45</v>
      </c>
      <c r="D3" s="119"/>
      <c r="E3" s="119"/>
      <c r="F3" s="119"/>
      <c r="G3" s="119"/>
      <c r="H3" s="119"/>
      <c r="I3" s="119"/>
    </row>
    <row r="5" spans="3:9" ht="34.5" x14ac:dyDescent="0.45">
      <c r="C5" s="63" t="s">
        <v>46</v>
      </c>
      <c r="D5" s="63" t="s">
        <v>53</v>
      </c>
    </row>
    <row r="8" spans="3:9" ht="25.5" customHeight="1" x14ac:dyDescent="0.3">
      <c r="C8" s="64" t="s">
        <v>47</v>
      </c>
      <c r="D8" s="129" t="s">
        <v>79</v>
      </c>
      <c r="E8" s="130"/>
      <c r="F8" s="130"/>
      <c r="G8" s="130"/>
      <c r="H8" s="130"/>
      <c r="I8" s="131"/>
    </row>
    <row r="9" spans="3:9" ht="26.25" customHeight="1" x14ac:dyDescent="0.3">
      <c r="C9" s="64" t="s">
        <v>48</v>
      </c>
      <c r="D9" s="120" t="s">
        <v>95</v>
      </c>
      <c r="E9" s="121"/>
      <c r="F9" s="121"/>
      <c r="G9" s="121"/>
      <c r="H9" s="121"/>
      <c r="I9" s="122"/>
    </row>
    <row r="10" spans="3:9" ht="20.25" x14ac:dyDescent="0.3">
      <c r="C10" s="64" t="s">
        <v>49</v>
      </c>
      <c r="D10" s="123" t="s">
        <v>93</v>
      </c>
      <c r="E10" s="124"/>
      <c r="F10" s="124"/>
      <c r="G10" s="124"/>
      <c r="H10" s="124"/>
      <c r="I10" s="125"/>
    </row>
    <row r="11" spans="3:9" x14ac:dyDescent="0.2">
      <c r="C11" s="65" t="s">
        <v>50</v>
      </c>
      <c r="D11" s="126"/>
      <c r="E11" s="127"/>
      <c r="F11" s="127"/>
      <c r="G11" s="127"/>
      <c r="H11" s="127"/>
      <c r="I11" s="128"/>
    </row>
    <row r="12" spans="3:9" ht="25.5" customHeight="1" x14ac:dyDescent="0.3">
      <c r="C12" s="64" t="s">
        <v>51</v>
      </c>
      <c r="D12" s="120" t="s">
        <v>80</v>
      </c>
      <c r="E12" s="121"/>
      <c r="F12" s="121"/>
      <c r="G12" s="121"/>
      <c r="H12" s="121"/>
      <c r="I12" s="122"/>
    </row>
    <row r="13" spans="3:9" ht="24.75" customHeight="1" x14ac:dyDescent="0.3">
      <c r="C13" s="64" t="s">
        <v>52</v>
      </c>
      <c r="D13" s="120" t="s">
        <v>81</v>
      </c>
      <c r="E13" s="121"/>
      <c r="F13" s="121"/>
      <c r="G13" s="121"/>
      <c r="H13" s="121"/>
      <c r="I13" s="122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activeCell="A11" sqref="A11"/>
    </sheetView>
  </sheetViews>
  <sheetFormatPr defaultColWidth="11.42578125" defaultRowHeight="12.75" x14ac:dyDescent="0.2"/>
  <cols>
    <col min="1" max="1" width="57.42578125" style="67" customWidth="1"/>
    <col min="2" max="2" width="20.28515625" style="67" customWidth="1"/>
    <col min="3" max="3" width="13" style="67" customWidth="1"/>
    <col min="4" max="4" width="13.28515625" style="67" customWidth="1"/>
    <col min="5" max="5" width="13.42578125" style="67" customWidth="1"/>
    <col min="6" max="16384" width="11.42578125" style="67"/>
  </cols>
  <sheetData>
    <row r="1" spans="1:5" ht="20.25" x14ac:dyDescent="0.3">
      <c r="A1" s="66" t="s">
        <v>43</v>
      </c>
      <c r="B1" s="66"/>
      <c r="C1" s="66"/>
      <c r="D1" s="66"/>
      <c r="E1" s="66"/>
    </row>
    <row r="2" spans="1:5" ht="20.25" x14ac:dyDescent="0.3">
      <c r="A2" s="133" t="s">
        <v>82</v>
      </c>
      <c r="B2" s="134"/>
      <c r="C2" s="66"/>
      <c r="D2" s="66"/>
      <c r="E2" s="66"/>
    </row>
    <row r="3" spans="1:5" ht="20.25" x14ac:dyDescent="0.3">
      <c r="A3" s="66" t="s">
        <v>54</v>
      </c>
      <c r="B3" s="68" t="s">
        <v>80</v>
      </c>
      <c r="C3" s="66"/>
      <c r="D3" s="66"/>
      <c r="E3" s="66"/>
    </row>
    <row r="4" spans="1:5" ht="15" x14ac:dyDescent="0.2">
      <c r="A4" s="69" t="s">
        <v>41</v>
      </c>
      <c r="B4" s="69"/>
      <c r="C4" s="69"/>
      <c r="D4" s="69"/>
      <c r="E4" s="69"/>
    </row>
    <row r="5" spans="1:5" ht="15" x14ac:dyDescent="0.2">
      <c r="A5" s="70" t="s">
        <v>91</v>
      </c>
      <c r="B5" s="71"/>
      <c r="C5" s="71"/>
      <c r="D5" s="71"/>
      <c r="E5" s="71"/>
    </row>
    <row r="6" spans="1:5" ht="15" x14ac:dyDescent="0.2">
      <c r="A6" s="69"/>
      <c r="B6" s="71"/>
      <c r="C6" s="71"/>
      <c r="D6" s="69"/>
      <c r="E6" s="69"/>
    </row>
    <row r="7" spans="1:5" ht="15" x14ac:dyDescent="0.2">
      <c r="A7" s="69" t="s">
        <v>42</v>
      </c>
      <c r="B7" s="71"/>
      <c r="C7" s="71"/>
      <c r="D7" s="71"/>
      <c r="E7" s="71"/>
    </row>
    <row r="8" spans="1:5" ht="15" x14ac:dyDescent="0.2">
      <c r="A8" s="70" t="s">
        <v>83</v>
      </c>
      <c r="B8" s="71"/>
      <c r="C8" s="71"/>
      <c r="D8" s="71"/>
      <c r="E8" s="71"/>
    </row>
    <row r="9" spans="1:5" ht="15" x14ac:dyDescent="0.2">
      <c r="A9" s="69"/>
      <c r="B9" s="71"/>
      <c r="C9" s="71"/>
      <c r="D9" s="99"/>
      <c r="E9" s="69"/>
    </row>
    <row r="10" spans="1:5" ht="15" x14ac:dyDescent="0.2">
      <c r="A10" s="69" t="s">
        <v>44</v>
      </c>
      <c r="B10" s="71"/>
      <c r="C10" s="71"/>
      <c r="D10" s="71"/>
      <c r="E10" s="71"/>
    </row>
    <row r="11" spans="1:5" ht="15" x14ac:dyDescent="0.2">
      <c r="A11" s="70" t="s">
        <v>89</v>
      </c>
      <c r="B11" s="71"/>
      <c r="C11" s="71"/>
      <c r="D11" s="71"/>
      <c r="E11" s="71"/>
    </row>
    <row r="12" spans="1:5" ht="15" x14ac:dyDescent="0.2">
      <c r="A12" s="69"/>
      <c r="B12" s="69"/>
      <c r="C12" s="69"/>
      <c r="D12" s="69"/>
      <c r="E12" s="69"/>
    </row>
    <row r="13" spans="1:5" ht="15" x14ac:dyDescent="0.2">
      <c r="A13" s="69" t="s">
        <v>35</v>
      </c>
      <c r="B13" s="69"/>
      <c r="C13" s="69"/>
      <c r="D13" s="69"/>
      <c r="E13" s="69"/>
    </row>
    <row r="14" spans="1:5" ht="15" x14ac:dyDescent="0.2">
      <c r="A14" s="72" t="s">
        <v>84</v>
      </c>
      <c r="B14" s="73" t="s">
        <v>32</v>
      </c>
      <c r="C14" s="73"/>
      <c r="D14" s="73"/>
      <c r="E14" s="69"/>
    </row>
    <row r="15" spans="1:5" ht="15" x14ac:dyDescent="0.2">
      <c r="A15" s="72"/>
      <c r="B15" s="73" t="s">
        <v>34</v>
      </c>
      <c r="C15" s="74"/>
      <c r="D15" s="75"/>
      <c r="E15" s="69"/>
    </row>
    <row r="16" spans="1:5" ht="15" x14ac:dyDescent="0.2">
      <c r="A16" s="72"/>
      <c r="B16" s="76" t="s">
        <v>33</v>
      </c>
      <c r="C16" s="77"/>
      <c r="D16" s="78"/>
      <c r="E16" s="69"/>
    </row>
    <row r="17" spans="1:5" ht="15" x14ac:dyDescent="0.2">
      <c r="A17" s="69"/>
      <c r="B17" s="69"/>
      <c r="C17" s="69"/>
      <c r="D17" s="69"/>
      <c r="E17" s="69"/>
    </row>
    <row r="18" spans="1:5" ht="15" x14ac:dyDescent="0.2">
      <c r="A18" s="69" t="s">
        <v>37</v>
      </c>
      <c r="B18" s="69"/>
      <c r="C18" s="69"/>
      <c r="D18" s="69"/>
      <c r="E18" s="69"/>
    </row>
    <row r="19" spans="1:5" ht="15" x14ac:dyDescent="0.2">
      <c r="A19" s="72"/>
      <c r="B19" s="73" t="s">
        <v>36</v>
      </c>
      <c r="C19" s="69"/>
      <c r="D19" s="69"/>
      <c r="E19" s="69"/>
    </row>
    <row r="20" spans="1:5" ht="15" x14ac:dyDescent="0.2">
      <c r="A20" s="72"/>
      <c r="B20" s="73" t="s">
        <v>39</v>
      </c>
      <c r="C20" s="69"/>
      <c r="D20" s="69"/>
      <c r="E20" s="69"/>
    </row>
    <row r="21" spans="1:5" ht="15" x14ac:dyDescent="0.2">
      <c r="A21" s="72"/>
      <c r="B21" s="73" t="s">
        <v>38</v>
      </c>
      <c r="C21" s="69"/>
      <c r="D21" s="69"/>
      <c r="E21" s="69"/>
    </row>
    <row r="22" spans="1:5" ht="15" x14ac:dyDescent="0.2">
      <c r="A22" s="72"/>
      <c r="B22" s="73" t="s">
        <v>40</v>
      </c>
      <c r="C22" s="69"/>
      <c r="D22" s="69"/>
      <c r="E22" s="69"/>
    </row>
    <row r="23" spans="1:5" ht="15" x14ac:dyDescent="0.2">
      <c r="A23" s="69"/>
      <c r="B23" s="69"/>
      <c r="C23" s="69"/>
      <c r="D23" s="69"/>
      <c r="E23" s="69"/>
    </row>
    <row r="24" spans="1:5" ht="15" x14ac:dyDescent="0.2">
      <c r="A24" s="69" t="s">
        <v>55</v>
      </c>
      <c r="B24" s="69"/>
      <c r="C24" s="69"/>
      <c r="D24" s="69"/>
      <c r="E24" s="69"/>
    </row>
    <row r="25" spans="1:5" ht="15.75" x14ac:dyDescent="0.25">
      <c r="A25" s="79" t="s">
        <v>56</v>
      </c>
      <c r="B25" s="73" t="s">
        <v>57</v>
      </c>
      <c r="C25" s="73" t="s">
        <v>58</v>
      </c>
      <c r="D25" s="73" t="s">
        <v>59</v>
      </c>
      <c r="E25" s="73" t="s">
        <v>60</v>
      </c>
    </row>
    <row r="26" spans="1:5" ht="15" x14ac:dyDescent="0.2">
      <c r="A26" s="73" t="s">
        <v>61</v>
      </c>
      <c r="B26" s="70" t="s">
        <v>81</v>
      </c>
      <c r="C26" s="70"/>
      <c r="D26" s="70"/>
      <c r="E26" s="70"/>
    </row>
    <row r="27" spans="1:5" ht="15" x14ac:dyDescent="0.2">
      <c r="A27" s="73" t="s">
        <v>62</v>
      </c>
      <c r="B27" s="70"/>
      <c r="C27" s="70"/>
      <c r="D27" s="70"/>
      <c r="E27" s="70"/>
    </row>
    <row r="28" spans="1:5" ht="15" x14ac:dyDescent="0.2">
      <c r="A28" s="73" t="s">
        <v>63</v>
      </c>
      <c r="B28" s="70" t="s">
        <v>85</v>
      </c>
      <c r="C28" s="70" t="s">
        <v>86</v>
      </c>
      <c r="D28" s="70" t="s">
        <v>88</v>
      </c>
      <c r="E28" s="70" t="s">
        <v>87</v>
      </c>
    </row>
    <row r="29" spans="1:5" ht="15" x14ac:dyDescent="0.2">
      <c r="A29" s="73" t="s">
        <v>64</v>
      </c>
      <c r="B29" s="70"/>
      <c r="C29" s="70"/>
      <c r="D29" s="70"/>
      <c r="E29" s="70"/>
    </row>
    <row r="30" spans="1:5" ht="15.75" x14ac:dyDescent="0.25">
      <c r="A30" s="73" t="s">
        <v>65</v>
      </c>
      <c r="B30" s="70"/>
      <c r="C30" s="70"/>
      <c r="D30" s="70"/>
      <c r="E30" s="70"/>
    </row>
    <row r="31" spans="1:5" ht="15.75" thickBot="1" x14ac:dyDescent="0.25">
      <c r="A31" s="80" t="s">
        <v>66</v>
      </c>
      <c r="B31" s="81"/>
      <c r="C31" s="81"/>
      <c r="D31" s="81"/>
      <c r="E31" s="81"/>
    </row>
    <row r="32" spans="1:5" ht="15" x14ac:dyDescent="0.2">
      <c r="A32" s="82" t="s">
        <v>67</v>
      </c>
      <c r="B32" s="83"/>
      <c r="C32" s="83"/>
      <c r="D32" s="83"/>
      <c r="E32" s="83"/>
    </row>
    <row r="33" spans="1:5" ht="15" x14ac:dyDescent="0.2">
      <c r="A33" s="84" t="s">
        <v>68</v>
      </c>
      <c r="B33" s="70"/>
      <c r="C33" s="70"/>
      <c r="D33" s="70"/>
      <c r="E33" s="70"/>
    </row>
    <row r="34" spans="1:5" ht="15" x14ac:dyDescent="0.2">
      <c r="A34" s="84" t="s">
        <v>69</v>
      </c>
      <c r="B34" s="70"/>
      <c r="C34" s="70"/>
      <c r="D34" s="70"/>
      <c r="E34" s="70"/>
    </row>
    <row r="35" spans="1:5" ht="15.75" thickBot="1" x14ac:dyDescent="0.25">
      <c r="A35" s="85" t="s">
        <v>70</v>
      </c>
      <c r="B35" s="86"/>
      <c r="C35" s="86"/>
      <c r="D35" s="86"/>
      <c r="E35" s="86"/>
    </row>
    <row r="36" spans="1:5" ht="15" x14ac:dyDescent="0.2">
      <c r="A36" s="87" t="s">
        <v>71</v>
      </c>
      <c r="B36" s="87"/>
      <c r="C36" s="87"/>
      <c r="D36" s="87"/>
      <c r="E36" s="87"/>
    </row>
    <row r="37" spans="1:5" ht="18" x14ac:dyDescent="0.2">
      <c r="A37" s="73" t="s">
        <v>72</v>
      </c>
      <c r="B37" s="70"/>
      <c r="C37" s="70"/>
      <c r="D37" s="70"/>
      <c r="E37" s="70"/>
    </row>
    <row r="38" spans="1:5" ht="15" x14ac:dyDescent="0.2">
      <c r="A38" s="73" t="s">
        <v>31</v>
      </c>
      <c r="B38" s="70"/>
      <c r="C38" s="70"/>
      <c r="D38" s="70"/>
      <c r="E38" s="70"/>
    </row>
    <row r="39" spans="1:5" ht="15" x14ac:dyDescent="0.2">
      <c r="A39" s="73" t="s">
        <v>73</v>
      </c>
      <c r="B39" s="70"/>
      <c r="C39" s="70"/>
      <c r="D39" s="70"/>
      <c r="E39" s="70"/>
    </row>
    <row r="40" spans="1:5" ht="15" x14ac:dyDescent="0.2">
      <c r="A40" s="73" t="s">
        <v>74</v>
      </c>
      <c r="B40" s="70"/>
      <c r="C40" s="70"/>
      <c r="D40" s="70"/>
      <c r="E40" s="70"/>
    </row>
    <row r="41" spans="1:5" ht="15" x14ac:dyDescent="0.2">
      <c r="A41" s="73" t="s">
        <v>75</v>
      </c>
      <c r="B41" s="70"/>
      <c r="C41" s="70"/>
      <c r="D41" s="70"/>
      <c r="E41" s="70"/>
    </row>
    <row r="42" spans="1:5" ht="15" x14ac:dyDescent="0.2">
      <c r="A42" s="69"/>
      <c r="B42" s="69"/>
      <c r="C42" s="69"/>
      <c r="D42" s="69"/>
      <c r="E42" s="69"/>
    </row>
    <row r="43" spans="1:5" ht="15" x14ac:dyDescent="0.2">
      <c r="A43" s="132" t="s">
        <v>76</v>
      </c>
      <c r="B43" s="132"/>
      <c r="C43" s="132"/>
      <c r="D43" s="132"/>
      <c r="E43" s="132"/>
    </row>
  </sheetData>
  <mergeCells count="2">
    <mergeCell ref="A43:E43"/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B37" zoomScaleNormal="100" workbookViewId="0">
      <selection activeCell="W73" sqref="W73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1"/>
    <col min="43" max="135" width="11.42578125" style="8"/>
  </cols>
  <sheetData>
    <row r="1" spans="1:18" ht="23.25" customHeight="1" x14ac:dyDescent="0.35">
      <c r="A1" s="13" t="s">
        <v>13</v>
      </c>
      <c r="B1" s="14"/>
      <c r="C1" s="135" t="s">
        <v>90</v>
      </c>
      <c r="D1" s="135"/>
      <c r="E1" s="135"/>
      <c r="F1" s="135"/>
      <c r="G1" s="135"/>
      <c r="H1" s="135"/>
      <c r="I1" s="135"/>
      <c r="J1" s="135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3</v>
      </c>
      <c r="C3" s="18" t="s">
        <v>25</v>
      </c>
      <c r="D3" s="17"/>
      <c r="E3" s="7">
        <v>8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48</v>
      </c>
      <c r="D6" s="3">
        <v>72</v>
      </c>
      <c r="E6" s="3">
        <v>96</v>
      </c>
      <c r="F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7" t="s">
        <v>21</v>
      </c>
      <c r="C7" s="136"/>
      <c r="D7" s="136"/>
      <c r="E7" s="136"/>
      <c r="F7" s="136"/>
      <c r="G7" s="136"/>
      <c r="H7" s="136"/>
      <c r="I7" s="136"/>
      <c r="J7" s="138"/>
      <c r="K7" s="22"/>
      <c r="L7" s="15"/>
      <c r="M7" s="15"/>
      <c r="N7" s="15"/>
      <c r="O7" s="15"/>
      <c r="P7" s="15"/>
      <c r="Q7" s="15"/>
      <c r="R7" s="15"/>
    </row>
    <row r="8" spans="1:18" ht="14.25" x14ac:dyDescent="0.2">
      <c r="A8" s="100">
        <v>1</v>
      </c>
      <c r="B8" s="112">
        <v>34.6</v>
      </c>
      <c r="C8" s="112">
        <v>35.299999999999997</v>
      </c>
      <c r="D8" s="112">
        <v>36</v>
      </c>
      <c r="E8" s="112">
        <v>36.9</v>
      </c>
      <c r="F8" s="112"/>
      <c r="G8" s="117"/>
      <c r="H8" s="112"/>
      <c r="I8" s="117"/>
      <c r="J8" s="106"/>
      <c r="K8" s="15"/>
      <c r="L8" s="15"/>
      <c r="M8" s="15"/>
      <c r="N8" s="15"/>
      <c r="O8" s="15"/>
      <c r="P8" s="15"/>
      <c r="Q8" s="15"/>
      <c r="R8" s="15"/>
    </row>
    <row r="9" spans="1:18" ht="14.25" x14ac:dyDescent="0.2">
      <c r="A9" s="101">
        <v>2</v>
      </c>
      <c r="B9" s="111">
        <v>30.9</v>
      </c>
      <c r="C9" s="111">
        <v>29.4</v>
      </c>
      <c r="D9" s="111">
        <v>29.9</v>
      </c>
      <c r="E9" s="111">
        <v>30.9</v>
      </c>
      <c r="F9" s="111"/>
      <c r="G9" s="117"/>
      <c r="H9" s="111"/>
      <c r="I9" s="117"/>
      <c r="J9" s="107"/>
      <c r="K9" s="15"/>
      <c r="L9" s="15"/>
      <c r="M9" s="15"/>
      <c r="N9" s="15"/>
      <c r="O9" s="15"/>
      <c r="P9" s="15"/>
      <c r="Q9" s="15"/>
      <c r="R9" s="15"/>
    </row>
    <row r="10" spans="1:18" ht="14.25" x14ac:dyDescent="0.2">
      <c r="A10" s="101">
        <v>3</v>
      </c>
      <c r="B10" s="111">
        <v>36.9</v>
      </c>
      <c r="C10" s="111">
        <v>35.4</v>
      </c>
      <c r="D10" s="111">
        <v>35.4</v>
      </c>
      <c r="E10" s="111">
        <v>37.9</v>
      </c>
      <c r="F10" s="111"/>
      <c r="G10" s="117"/>
      <c r="H10" s="111"/>
      <c r="I10" s="117"/>
      <c r="J10" s="107"/>
      <c r="K10" s="15"/>
      <c r="L10" s="15"/>
      <c r="M10" s="15"/>
      <c r="N10" s="15"/>
      <c r="O10" s="15"/>
      <c r="P10" s="15"/>
      <c r="Q10" s="15"/>
      <c r="R10" s="15"/>
    </row>
    <row r="11" spans="1:18" ht="14.25" x14ac:dyDescent="0.2">
      <c r="A11" s="101">
        <v>4</v>
      </c>
      <c r="B11" s="111">
        <v>31.8</v>
      </c>
      <c r="C11" s="111">
        <v>31.8</v>
      </c>
      <c r="D11" s="111">
        <v>31.6</v>
      </c>
      <c r="E11" s="111">
        <v>32.1</v>
      </c>
      <c r="F11" s="111"/>
      <c r="G11" s="117"/>
      <c r="H11" s="111"/>
      <c r="I11" s="117"/>
      <c r="J11" s="107"/>
      <c r="K11" s="15"/>
      <c r="L11" s="15"/>
      <c r="M11" s="15"/>
      <c r="N11" s="15"/>
      <c r="O11" s="15"/>
      <c r="P11" s="15"/>
      <c r="Q11" s="15"/>
      <c r="R11" s="15"/>
    </row>
    <row r="12" spans="1:18" ht="14.25" x14ac:dyDescent="0.2">
      <c r="A12" s="101">
        <v>5</v>
      </c>
      <c r="B12" s="111">
        <v>25.6</v>
      </c>
      <c r="C12" s="111">
        <v>25.3</v>
      </c>
      <c r="D12" s="111">
        <v>25</v>
      </c>
      <c r="E12" s="111">
        <v>25.5</v>
      </c>
      <c r="F12" s="111"/>
      <c r="G12" s="117"/>
      <c r="H12" s="111"/>
      <c r="I12" s="117"/>
      <c r="J12" s="107"/>
      <c r="K12" s="15"/>
      <c r="L12" s="15"/>
      <c r="M12" s="15"/>
      <c r="N12" s="15"/>
      <c r="O12" s="15"/>
      <c r="P12" s="15"/>
      <c r="Q12" s="15"/>
      <c r="R12" s="15"/>
    </row>
    <row r="13" spans="1:18" ht="14.25" x14ac:dyDescent="0.2">
      <c r="A13" s="101">
        <v>6</v>
      </c>
      <c r="B13" s="111">
        <v>41</v>
      </c>
      <c r="C13" s="111">
        <v>39.6</v>
      </c>
      <c r="D13" s="111">
        <v>39.700000000000003</v>
      </c>
      <c r="E13" s="111">
        <v>43.4</v>
      </c>
      <c r="F13" s="111"/>
      <c r="G13" s="117"/>
      <c r="H13" s="111"/>
      <c r="I13" s="117"/>
      <c r="J13" s="107"/>
      <c r="K13" s="15"/>
      <c r="L13" s="15"/>
      <c r="M13" s="15"/>
      <c r="N13" s="15"/>
      <c r="O13" s="15"/>
      <c r="P13" s="15"/>
      <c r="Q13" s="15"/>
      <c r="R13" s="15"/>
    </row>
    <row r="14" spans="1:18" ht="14.25" x14ac:dyDescent="0.2">
      <c r="A14" s="101">
        <v>7</v>
      </c>
      <c r="B14" s="111">
        <v>30.4</v>
      </c>
      <c r="C14" s="111">
        <v>29.4</v>
      </c>
      <c r="D14" s="111">
        <v>29.6</v>
      </c>
      <c r="E14" s="111">
        <v>30.7</v>
      </c>
      <c r="F14" s="111"/>
      <c r="G14" s="117"/>
      <c r="H14" s="111"/>
      <c r="I14" s="117"/>
      <c r="J14" s="107"/>
      <c r="K14" s="15"/>
      <c r="L14" s="15"/>
      <c r="M14" s="15"/>
      <c r="N14" s="15"/>
      <c r="O14" s="15"/>
      <c r="P14" s="15"/>
      <c r="Q14" s="15"/>
      <c r="R14" s="15"/>
    </row>
    <row r="15" spans="1:18" ht="14.25" x14ac:dyDescent="0.2">
      <c r="A15" s="101">
        <v>8</v>
      </c>
      <c r="B15" s="111">
        <v>32.6</v>
      </c>
      <c r="C15" s="111">
        <v>31.4</v>
      </c>
      <c r="D15" s="111">
        <v>31.1</v>
      </c>
      <c r="E15" s="111">
        <v>32.799999999999997</v>
      </c>
      <c r="F15" s="111"/>
      <c r="G15" s="117"/>
      <c r="H15" s="111"/>
      <c r="I15" s="117"/>
      <c r="J15" s="107"/>
      <c r="K15" s="15"/>
      <c r="L15" s="15"/>
      <c r="M15" s="15"/>
      <c r="N15" s="15"/>
      <c r="O15" s="15"/>
      <c r="P15" s="15"/>
      <c r="Q15" s="15"/>
      <c r="R15" s="15"/>
    </row>
    <row r="16" spans="1:18" ht="14.25" x14ac:dyDescent="0.2">
      <c r="A16" s="101">
        <v>9</v>
      </c>
      <c r="B16" s="111">
        <v>51.5</v>
      </c>
      <c r="C16" s="111">
        <v>49.8</v>
      </c>
      <c r="D16" s="111">
        <v>48.4</v>
      </c>
      <c r="E16" s="111">
        <v>49.2</v>
      </c>
      <c r="F16" s="111"/>
      <c r="G16" s="117"/>
      <c r="H16" s="111"/>
      <c r="I16" s="117"/>
      <c r="J16" s="107"/>
      <c r="K16" s="15"/>
      <c r="L16" s="15"/>
      <c r="M16" s="15"/>
      <c r="N16" s="15"/>
      <c r="O16" s="15"/>
      <c r="P16" s="15"/>
      <c r="Q16" s="15"/>
      <c r="R16" s="15"/>
    </row>
    <row r="17" spans="1:18" ht="14.25" x14ac:dyDescent="0.2">
      <c r="A17" s="101">
        <v>10</v>
      </c>
      <c r="B17" s="111">
        <v>30.3</v>
      </c>
      <c r="C17" s="111">
        <v>29.8</v>
      </c>
      <c r="D17" s="111">
        <v>28.6</v>
      </c>
      <c r="E17" s="111">
        <v>28.7</v>
      </c>
      <c r="F17" s="111"/>
      <c r="G17" s="117"/>
      <c r="H17" s="111"/>
      <c r="I17" s="117"/>
      <c r="J17" s="107"/>
      <c r="K17" s="15"/>
      <c r="L17" s="15"/>
      <c r="M17" s="15"/>
      <c r="N17" s="15"/>
      <c r="O17" s="15"/>
      <c r="P17" s="15"/>
      <c r="Q17" s="15"/>
      <c r="R17" s="15"/>
    </row>
    <row r="18" spans="1:18" ht="14.25" x14ac:dyDescent="0.2">
      <c r="A18" s="101">
        <v>11</v>
      </c>
      <c r="B18" s="111">
        <v>35.6</v>
      </c>
      <c r="C18" s="111">
        <v>34.700000000000003</v>
      </c>
      <c r="D18" s="111">
        <v>34</v>
      </c>
      <c r="E18" s="111">
        <v>35.799999999999997</v>
      </c>
      <c r="F18" s="111"/>
      <c r="G18" s="117"/>
      <c r="H18" s="111"/>
      <c r="I18" s="117"/>
      <c r="J18" s="107"/>
      <c r="K18" s="15"/>
      <c r="L18" s="15"/>
      <c r="M18" s="15"/>
      <c r="N18" s="15"/>
      <c r="O18" s="15"/>
      <c r="P18" s="15"/>
      <c r="Q18" s="15"/>
      <c r="R18" s="15"/>
    </row>
    <row r="19" spans="1:18" ht="14.25" x14ac:dyDescent="0.2">
      <c r="A19" s="101">
        <v>12</v>
      </c>
      <c r="B19" s="111">
        <v>33.5</v>
      </c>
      <c r="C19" s="111">
        <v>31.8</v>
      </c>
      <c r="D19" s="111">
        <v>32</v>
      </c>
      <c r="E19" s="111">
        <v>33.799999999999997</v>
      </c>
      <c r="F19" s="111"/>
      <c r="G19" s="117"/>
      <c r="H19" s="111"/>
      <c r="I19" s="117"/>
      <c r="J19" s="107"/>
      <c r="K19" s="15"/>
      <c r="L19" s="15"/>
      <c r="M19" s="15"/>
      <c r="N19" s="15"/>
      <c r="O19" s="15"/>
      <c r="P19" s="15"/>
      <c r="Q19" s="15"/>
      <c r="R19" s="15"/>
    </row>
    <row r="20" spans="1:18" ht="14.25" x14ac:dyDescent="0.2">
      <c r="A20" s="101">
        <v>13</v>
      </c>
      <c r="B20" s="111">
        <v>28.1</v>
      </c>
      <c r="C20" s="111">
        <v>27.1</v>
      </c>
      <c r="D20" s="111">
        <v>27.1</v>
      </c>
      <c r="E20" s="111">
        <v>29.4</v>
      </c>
      <c r="F20" s="111"/>
      <c r="G20" s="117"/>
      <c r="H20" s="111"/>
      <c r="I20" s="117"/>
      <c r="J20" s="107"/>
      <c r="K20" s="15"/>
      <c r="L20" s="15"/>
      <c r="M20" s="15"/>
      <c r="N20" s="15"/>
      <c r="O20" s="15"/>
      <c r="P20" s="15"/>
      <c r="Q20" s="15"/>
      <c r="R20" s="15"/>
    </row>
    <row r="21" spans="1:18" ht="14.25" x14ac:dyDescent="0.2">
      <c r="A21" s="101">
        <v>14</v>
      </c>
      <c r="B21" s="111">
        <v>38.4</v>
      </c>
      <c r="C21" s="111">
        <v>37.700000000000003</v>
      </c>
      <c r="D21" s="111">
        <v>36.9</v>
      </c>
      <c r="E21" s="111">
        <v>37.4</v>
      </c>
      <c r="F21" s="111"/>
      <c r="G21" s="117"/>
      <c r="H21" s="111"/>
      <c r="I21" s="117"/>
      <c r="J21" s="107"/>
      <c r="K21" s="15"/>
      <c r="L21" s="15"/>
      <c r="M21" s="15"/>
      <c r="N21" s="15"/>
      <c r="O21" s="15"/>
      <c r="P21" s="15"/>
      <c r="Q21" s="15"/>
      <c r="R21" s="15"/>
    </row>
    <row r="22" spans="1:18" ht="14.25" x14ac:dyDescent="0.2">
      <c r="A22" s="101">
        <v>15</v>
      </c>
      <c r="B22" s="111">
        <v>37</v>
      </c>
      <c r="C22" s="111">
        <v>35.6</v>
      </c>
      <c r="D22" s="111">
        <v>35.9</v>
      </c>
      <c r="E22" s="111">
        <v>35.5</v>
      </c>
      <c r="F22" s="111"/>
      <c r="G22" s="117"/>
      <c r="H22" s="111"/>
      <c r="I22" s="117"/>
      <c r="J22" s="107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101">
        <v>16</v>
      </c>
      <c r="B23" s="108">
        <v>39.200000000000003</v>
      </c>
      <c r="C23" s="108">
        <v>38</v>
      </c>
      <c r="D23" s="108">
        <v>37.1</v>
      </c>
      <c r="E23" s="108">
        <v>37.799999999999997</v>
      </c>
      <c r="F23" s="110"/>
      <c r="G23" s="117"/>
      <c r="H23" s="110"/>
      <c r="I23" s="117"/>
      <c r="J23" s="107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101">
        <v>17</v>
      </c>
      <c r="B24" s="108">
        <v>37.5</v>
      </c>
      <c r="C24" s="108">
        <v>37.299999999999997</v>
      </c>
      <c r="D24" s="108">
        <v>37</v>
      </c>
      <c r="E24" s="108">
        <v>38.200000000000003</v>
      </c>
      <c r="F24" s="110"/>
      <c r="G24" s="117"/>
      <c r="H24" s="110"/>
      <c r="I24" s="117"/>
      <c r="J24" s="107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101">
        <v>18</v>
      </c>
      <c r="B25" s="108">
        <v>33.9</v>
      </c>
      <c r="C25" s="108">
        <v>32.4</v>
      </c>
      <c r="D25" s="108">
        <v>31.7</v>
      </c>
      <c r="E25" s="108">
        <v>34</v>
      </c>
      <c r="F25" s="110"/>
      <c r="G25" s="117"/>
      <c r="H25" s="110"/>
      <c r="I25" s="117"/>
      <c r="J25" s="107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101">
        <v>19</v>
      </c>
      <c r="B26" s="108">
        <v>53.6</v>
      </c>
      <c r="C26" s="108">
        <v>53.4</v>
      </c>
      <c r="D26" s="108">
        <v>52.4</v>
      </c>
      <c r="E26" s="108">
        <v>52.9</v>
      </c>
      <c r="F26" s="110"/>
      <c r="G26" s="117"/>
      <c r="H26" s="110"/>
      <c r="I26" s="117"/>
      <c r="J26" s="107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101">
        <v>20</v>
      </c>
      <c r="B27" s="108">
        <v>30.9</v>
      </c>
      <c r="C27" s="108">
        <v>31.3</v>
      </c>
      <c r="D27" s="108">
        <v>30.4</v>
      </c>
      <c r="E27" s="108">
        <v>32</v>
      </c>
      <c r="F27" s="110"/>
      <c r="G27" s="117"/>
      <c r="H27" s="110"/>
      <c r="I27" s="117"/>
      <c r="J27" s="107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101">
        <v>21</v>
      </c>
      <c r="B28" s="108">
        <v>29.8</v>
      </c>
      <c r="C28" s="108">
        <v>28.9</v>
      </c>
      <c r="D28" s="108">
        <v>28</v>
      </c>
      <c r="E28" s="108">
        <v>30.4</v>
      </c>
      <c r="F28" s="110"/>
      <c r="G28" s="117"/>
      <c r="H28" s="110"/>
      <c r="I28" s="117"/>
      <c r="J28" s="107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101">
        <v>22</v>
      </c>
      <c r="B29" s="108">
        <v>46.8</v>
      </c>
      <c r="C29" s="108">
        <v>44.6</v>
      </c>
      <c r="D29" s="108">
        <v>44.3</v>
      </c>
      <c r="E29" s="108">
        <v>46.7</v>
      </c>
      <c r="F29" s="110"/>
      <c r="G29" s="117"/>
      <c r="H29" s="110"/>
      <c r="I29" s="117"/>
      <c r="J29" s="107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101">
        <v>23</v>
      </c>
      <c r="B30" s="108">
        <v>38.4</v>
      </c>
      <c r="C30" s="108">
        <v>38</v>
      </c>
      <c r="D30" s="108">
        <v>37.5</v>
      </c>
      <c r="E30" s="108">
        <v>39.700000000000003</v>
      </c>
      <c r="F30" s="110"/>
      <c r="G30" s="117"/>
      <c r="H30" s="110"/>
      <c r="I30" s="117"/>
      <c r="J30" s="107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101">
        <v>24</v>
      </c>
      <c r="B31" s="108">
        <v>30.4</v>
      </c>
      <c r="C31" s="108">
        <v>30</v>
      </c>
      <c r="D31" s="108">
        <v>29.5</v>
      </c>
      <c r="E31" s="108">
        <v>30.5</v>
      </c>
      <c r="F31" s="110"/>
      <c r="G31" s="117"/>
      <c r="H31" s="110"/>
      <c r="I31" s="117"/>
      <c r="J31" s="107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101">
        <v>25</v>
      </c>
      <c r="B32" s="109">
        <v>27.6</v>
      </c>
      <c r="C32" s="109">
        <v>26.9</v>
      </c>
      <c r="D32" s="109">
        <v>26.8</v>
      </c>
      <c r="E32" s="109">
        <v>27.3</v>
      </c>
      <c r="F32" s="110"/>
      <c r="G32" s="117"/>
      <c r="H32" s="110"/>
      <c r="I32" s="117"/>
      <c r="J32" s="110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102"/>
      <c r="C33" s="103"/>
      <c r="D33" s="103"/>
      <c r="E33" s="103"/>
      <c r="F33" s="103"/>
      <c r="G33" s="104"/>
      <c r="H33" s="104"/>
      <c r="I33" s="104"/>
      <c r="J33" s="105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3"/>
      <c r="C34" s="44"/>
      <c r="D34" s="44"/>
      <c r="E34" s="44"/>
      <c r="F34" s="44"/>
      <c r="G34" s="42"/>
      <c r="H34" s="42"/>
      <c r="I34" s="42"/>
      <c r="J34" s="59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3"/>
      <c r="C35" s="44"/>
      <c r="D35" s="44"/>
      <c r="E35" s="44"/>
      <c r="F35" s="44"/>
      <c r="G35" s="42"/>
      <c r="H35" s="42"/>
      <c r="I35" s="42"/>
      <c r="J35" s="59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3"/>
      <c r="C36" s="44"/>
      <c r="D36" s="44"/>
      <c r="E36" s="44"/>
      <c r="F36" s="44"/>
      <c r="G36" s="42"/>
      <c r="H36" s="42"/>
      <c r="I36" s="42"/>
      <c r="J36" s="59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3"/>
      <c r="C37" s="44"/>
      <c r="D37" s="44"/>
      <c r="E37" s="44"/>
      <c r="F37" s="44"/>
      <c r="G37" s="42"/>
      <c r="H37" s="42"/>
      <c r="I37" s="42"/>
      <c r="J37" s="59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59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59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59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59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59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59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8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8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59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59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59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59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59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59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59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59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59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59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59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0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6"/>
      <c r="D61" s="136"/>
      <c r="E61" s="136"/>
      <c r="F61" s="136"/>
      <c r="G61" s="136"/>
      <c r="H61" s="136"/>
      <c r="I61" s="136"/>
      <c r="J61" s="136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95" si="1">IF((B8&lt;&gt;0)*ISNUMBER(C8),100*(C8/B8),"")</f>
        <v>102.02312138728323</v>
      </c>
      <c r="D64" s="25">
        <f t="shared" ref="D64:D95" si="2">IF((B8&lt;&gt;0)*ISNUMBER(D8),100*(D8/B8),"")</f>
        <v>104.04624277456647</v>
      </c>
      <c r="E64" s="25">
        <f t="shared" ref="E64:E95" si="3">IF((B8&lt;&gt;0)*ISNUMBER(E8),100*(E8/B8),"")</f>
        <v>106.64739884393062</v>
      </c>
      <c r="F64" s="25"/>
      <c r="G64" s="25" t="str">
        <f>IF((B8&lt;&gt;0)*ISNUMBER(#REF!),100*(#REF!/B8),"")</f>
        <v/>
      </c>
      <c r="H64" s="25" t="str">
        <f t="shared" ref="H64:H95" si="4">IF((B8&lt;&gt;0)*ISNUMBER(H8),100*(H8/B8),"")</f>
        <v/>
      </c>
      <c r="I64" s="118"/>
      <c r="J64" s="25" t="str">
        <f t="shared" ref="J64:J95" si="5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95.145631067961162</v>
      </c>
      <c r="D65" s="25">
        <f t="shared" si="2"/>
        <v>96.763754045307451</v>
      </c>
      <c r="E65" s="25">
        <f t="shared" si="3"/>
        <v>100</v>
      </c>
      <c r="F65" s="25"/>
      <c r="G65" s="25" t="str">
        <f>IF((B9&lt;&gt;0)*ISNUMBER(#REF!),100*(#REF!/B9),"")</f>
        <v/>
      </c>
      <c r="H65" s="25" t="str">
        <f t="shared" si="4"/>
        <v/>
      </c>
      <c r="I65" s="118"/>
      <c r="J65" s="25" t="str">
        <f t="shared" si="5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95.934959349593498</v>
      </c>
      <c r="D66" s="25">
        <f t="shared" si="2"/>
        <v>95.934959349593498</v>
      </c>
      <c r="E66" s="25">
        <f t="shared" si="3"/>
        <v>102.71002710027099</v>
      </c>
      <c r="F66" s="25"/>
      <c r="G66" s="25" t="str">
        <f>IF((B10&lt;&gt;0)*ISNUMBER(#REF!),100*(#REF!/B10),"")</f>
        <v/>
      </c>
      <c r="H66" s="25" t="str">
        <f t="shared" si="4"/>
        <v/>
      </c>
      <c r="I66" s="118"/>
      <c r="J66" s="25" t="str">
        <f t="shared" si="5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99.371069182389931</v>
      </c>
      <c r="E67" s="25">
        <f t="shared" si="3"/>
        <v>100.9433962264151</v>
      </c>
      <c r="F67" s="25"/>
      <c r="G67" s="25" t="str">
        <f>IF((B11&lt;&gt;0)*ISNUMBER(#REF!),100*(#REF!/B11),"")</f>
        <v/>
      </c>
      <c r="H67" s="25" t="str">
        <f t="shared" si="4"/>
        <v/>
      </c>
      <c r="I67" s="118"/>
      <c r="J67" s="25" t="str">
        <f t="shared" si="5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98.828125</v>
      </c>
      <c r="D68" s="25">
        <f t="shared" si="2"/>
        <v>97.65625</v>
      </c>
      <c r="E68" s="25">
        <f t="shared" si="3"/>
        <v>99.609375</v>
      </c>
      <c r="F68" s="25"/>
      <c r="G68" s="25" t="str">
        <f>IF((B12&lt;&gt;0)*ISNUMBER(#REF!),100*(#REF!/B12),"")</f>
        <v/>
      </c>
      <c r="H68" s="25" t="str">
        <f t="shared" si="4"/>
        <v/>
      </c>
      <c r="I68" s="118"/>
      <c r="J68" s="25" t="str">
        <f t="shared" si="5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96.585365853658544</v>
      </c>
      <c r="D69" s="25">
        <f t="shared" si="2"/>
        <v>96.82926829268294</v>
      </c>
      <c r="E69" s="25">
        <f t="shared" si="3"/>
        <v>105.85365853658537</v>
      </c>
      <c r="F69" s="25"/>
      <c r="G69" s="25" t="str">
        <f>IF((B13&lt;&gt;0)*ISNUMBER(#REF!),100*(#REF!/B13),"")</f>
        <v/>
      </c>
      <c r="H69" s="25" t="str">
        <f t="shared" si="4"/>
        <v/>
      </c>
      <c r="I69" s="118"/>
      <c r="J69" s="25" t="str">
        <f t="shared" si="5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96.710526315789465</v>
      </c>
      <c r="D70" s="25">
        <f t="shared" si="2"/>
        <v>97.368421052631589</v>
      </c>
      <c r="E70" s="25">
        <f t="shared" si="3"/>
        <v>100.98684210526316</v>
      </c>
      <c r="F70" s="25"/>
      <c r="G70" s="25" t="str">
        <f>IF((B14&lt;&gt;0)*ISNUMBER(#REF!),100*(#REF!/B14),"")</f>
        <v/>
      </c>
      <c r="H70" s="25" t="str">
        <f t="shared" si="4"/>
        <v/>
      </c>
      <c r="I70" s="118"/>
      <c r="J70" s="25" t="str">
        <f t="shared" si="5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96.319018404907965</v>
      </c>
      <c r="D71" s="25">
        <f t="shared" si="2"/>
        <v>95.398773006134974</v>
      </c>
      <c r="E71" s="25">
        <f t="shared" si="3"/>
        <v>100.61349693251533</v>
      </c>
      <c r="F71" s="25"/>
      <c r="G71" s="25" t="str">
        <f>IF((B15&lt;&gt;0)*ISNUMBER(#REF!),100*(#REF!/B15),"")</f>
        <v/>
      </c>
      <c r="H71" s="25" t="str">
        <f t="shared" si="4"/>
        <v/>
      </c>
      <c r="I71" s="118"/>
      <c r="J71" s="25" t="str">
        <f t="shared" si="5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96.699029126213588</v>
      </c>
      <c r="D72" s="25">
        <f t="shared" si="2"/>
        <v>93.980582524271838</v>
      </c>
      <c r="E72" s="25">
        <f t="shared" si="3"/>
        <v>95.533980582524279</v>
      </c>
      <c r="F72" s="25"/>
      <c r="G72" s="25" t="str">
        <f>IF((B16&lt;&gt;0)*ISNUMBER(#REF!),100*(#REF!/B16),"")</f>
        <v/>
      </c>
      <c r="H72" s="25" t="str">
        <f t="shared" si="4"/>
        <v/>
      </c>
      <c r="I72" s="118"/>
      <c r="J72" s="25" t="str">
        <f t="shared" si="5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98.349834983498354</v>
      </c>
      <c r="D73" s="25">
        <f t="shared" si="2"/>
        <v>94.38943894389439</v>
      </c>
      <c r="E73" s="25">
        <f t="shared" si="3"/>
        <v>94.719471947194705</v>
      </c>
      <c r="F73" s="25"/>
      <c r="G73" s="25" t="str">
        <f>IF((B17&lt;&gt;0)*ISNUMBER(#REF!),100*(#REF!/B17),"")</f>
        <v/>
      </c>
      <c r="H73" s="25" t="str">
        <f t="shared" si="4"/>
        <v/>
      </c>
      <c r="I73" s="118"/>
      <c r="J73" s="25" t="str">
        <f t="shared" si="5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6">IF((B18&lt;&gt;0)*ISNUMBER(B18),100*(B18/B18),"")</f>
        <v>100</v>
      </c>
      <c r="C74" s="25">
        <f t="shared" si="1"/>
        <v>97.471910112359552</v>
      </c>
      <c r="D74" s="25">
        <f t="shared" si="2"/>
        <v>95.50561797752809</v>
      </c>
      <c r="E74" s="25">
        <f t="shared" si="3"/>
        <v>100.56179775280899</v>
      </c>
      <c r="F74" s="25"/>
      <c r="G74" s="25" t="str">
        <f>IF((B18&lt;&gt;0)*ISNUMBER(#REF!),100*(#REF!/B18),"")</f>
        <v/>
      </c>
      <c r="H74" s="25" t="str">
        <f t="shared" si="4"/>
        <v/>
      </c>
      <c r="I74" s="118"/>
      <c r="J74" s="25" t="str">
        <f t="shared" si="5"/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6"/>
        <v>100</v>
      </c>
      <c r="C75" s="25">
        <f t="shared" si="1"/>
        <v>94.925373134328368</v>
      </c>
      <c r="D75" s="25">
        <f t="shared" si="2"/>
        <v>95.522388059701484</v>
      </c>
      <c r="E75" s="25">
        <f t="shared" si="3"/>
        <v>100.8955223880597</v>
      </c>
      <c r="F75" s="25"/>
      <c r="G75" s="25" t="str">
        <f>IF((B19&lt;&gt;0)*ISNUMBER(#REF!),100*(#REF!/B19),"")</f>
        <v/>
      </c>
      <c r="H75" s="25" t="str">
        <f t="shared" si="4"/>
        <v/>
      </c>
      <c r="I75" s="118"/>
      <c r="J75" s="25" t="str">
        <f t="shared" si="5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6"/>
        <v>100</v>
      </c>
      <c r="C76" s="25">
        <f t="shared" si="1"/>
        <v>96.441281138790032</v>
      </c>
      <c r="D76" s="25">
        <f t="shared" si="2"/>
        <v>96.441281138790032</v>
      </c>
      <c r="E76" s="25">
        <f t="shared" si="3"/>
        <v>104.62633451957295</v>
      </c>
      <c r="F76" s="25"/>
      <c r="G76" s="25" t="str">
        <f>IF((B20&lt;&gt;0)*ISNUMBER(#REF!),100*(#REF!/B20),"")</f>
        <v/>
      </c>
      <c r="H76" s="25" t="str">
        <f t="shared" si="4"/>
        <v/>
      </c>
      <c r="I76" s="118"/>
      <c r="J76" s="25" t="str">
        <f t="shared" si="5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6"/>
        <v>100</v>
      </c>
      <c r="C77" s="25">
        <f t="shared" si="1"/>
        <v>98.177083333333343</v>
      </c>
      <c r="D77" s="25">
        <f t="shared" si="2"/>
        <v>96.09375</v>
      </c>
      <c r="E77" s="25">
        <f t="shared" si="3"/>
        <v>97.395833333333343</v>
      </c>
      <c r="F77" s="25"/>
      <c r="G77" s="25" t="str">
        <f>IF((B21&lt;&gt;0)*ISNUMBER(#REF!),100*(#REF!/B21),"")</f>
        <v/>
      </c>
      <c r="H77" s="25" t="str">
        <f t="shared" si="4"/>
        <v/>
      </c>
      <c r="I77" s="118"/>
      <c r="J77" s="25" t="str">
        <f t="shared" si="5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6"/>
        <v>100</v>
      </c>
      <c r="C78" s="25">
        <f t="shared" si="1"/>
        <v>96.216216216216225</v>
      </c>
      <c r="D78" s="25">
        <f t="shared" si="2"/>
        <v>97.027027027027017</v>
      </c>
      <c r="E78" s="25">
        <f t="shared" si="3"/>
        <v>95.945945945945937</v>
      </c>
      <c r="F78" s="25"/>
      <c r="G78" s="25" t="str">
        <f>IF((B22&lt;&gt;0)*ISNUMBER(#REF!),100*(#REF!/B22),"")</f>
        <v/>
      </c>
      <c r="H78" s="25" t="str">
        <f t="shared" si="4"/>
        <v/>
      </c>
      <c r="I78" s="118"/>
      <c r="J78" s="25" t="str">
        <f t="shared" si="5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6"/>
        <v>100</v>
      </c>
      <c r="C79" s="25">
        <f t="shared" si="1"/>
        <v>96.938775510204081</v>
      </c>
      <c r="D79" s="25">
        <f t="shared" si="2"/>
        <v>94.642857142857139</v>
      </c>
      <c r="E79" s="25">
        <f t="shared" si="3"/>
        <v>96.428571428571416</v>
      </c>
      <c r="F79" s="25"/>
      <c r="G79" s="25" t="str">
        <f>IF((B23&lt;&gt;0)*ISNUMBER(#REF!),100*(#REF!/B23),"")</f>
        <v/>
      </c>
      <c r="H79" s="25" t="str">
        <f t="shared" si="4"/>
        <v/>
      </c>
      <c r="I79" s="118"/>
      <c r="J79" s="25" t="str">
        <f t="shared" si="5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6"/>
        <v>100</v>
      </c>
      <c r="C80" s="25">
        <f t="shared" si="1"/>
        <v>99.466666666666654</v>
      </c>
      <c r="D80" s="25">
        <f t="shared" si="2"/>
        <v>98.666666666666671</v>
      </c>
      <c r="E80" s="25">
        <f t="shared" si="3"/>
        <v>101.86666666666669</v>
      </c>
      <c r="F80" s="25"/>
      <c r="G80" s="25" t="str">
        <f>IF((B24&lt;&gt;0)*ISNUMBER(#REF!),100*(#REF!/B24),"")</f>
        <v/>
      </c>
      <c r="H80" s="25" t="str">
        <f t="shared" si="4"/>
        <v/>
      </c>
      <c r="I80" s="118"/>
      <c r="J80" s="25" t="str">
        <f t="shared" si="5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6"/>
        <v>100</v>
      </c>
      <c r="C81" s="25">
        <f t="shared" si="1"/>
        <v>95.575221238938056</v>
      </c>
      <c r="D81" s="25">
        <f t="shared" si="2"/>
        <v>93.510324483775804</v>
      </c>
      <c r="E81" s="25">
        <f t="shared" si="3"/>
        <v>100.29498525073748</v>
      </c>
      <c r="F81" s="25"/>
      <c r="G81" s="25" t="str">
        <f>IF((B25&lt;&gt;0)*ISNUMBER(#REF!),100*(#REF!/B25),"")</f>
        <v/>
      </c>
      <c r="H81" s="25" t="str">
        <f t="shared" si="4"/>
        <v/>
      </c>
      <c r="I81" s="118"/>
      <c r="J81" s="25" t="str">
        <f t="shared" si="5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6"/>
        <v>100</v>
      </c>
      <c r="C82" s="25">
        <f t="shared" si="1"/>
        <v>99.626865671641781</v>
      </c>
      <c r="D82" s="25">
        <f t="shared" si="2"/>
        <v>97.761194029850742</v>
      </c>
      <c r="E82" s="25">
        <f t="shared" si="3"/>
        <v>98.694029850746261</v>
      </c>
      <c r="F82" s="25"/>
      <c r="G82" s="25" t="str">
        <f>IF((B26&lt;&gt;0)*ISNUMBER(#REF!),100*(#REF!/B26),"")</f>
        <v/>
      </c>
      <c r="H82" s="25" t="str">
        <f t="shared" si="4"/>
        <v/>
      </c>
      <c r="I82" s="118"/>
      <c r="J82" s="25" t="str">
        <f t="shared" si="5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6"/>
        <v>100</v>
      </c>
      <c r="C83" s="25">
        <f t="shared" si="1"/>
        <v>101.29449838187703</v>
      </c>
      <c r="D83" s="25">
        <f t="shared" si="2"/>
        <v>98.381877022653725</v>
      </c>
      <c r="E83" s="25">
        <f t="shared" si="3"/>
        <v>103.55987055016183</v>
      </c>
      <c r="F83" s="25"/>
      <c r="G83" s="25" t="str">
        <f>IF((B27&lt;&gt;0)*ISNUMBER(#REF!),100*(#REF!/B27),"")</f>
        <v/>
      </c>
      <c r="H83" s="25" t="str">
        <f t="shared" si="4"/>
        <v/>
      </c>
      <c r="I83" s="118"/>
      <c r="J83" s="25" t="str">
        <f t="shared" si="5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6"/>
        <v>100</v>
      </c>
      <c r="C84" s="25">
        <f t="shared" si="1"/>
        <v>96.979865771812072</v>
      </c>
      <c r="D84" s="25">
        <f t="shared" si="2"/>
        <v>93.959731543624159</v>
      </c>
      <c r="E84" s="25">
        <f t="shared" si="3"/>
        <v>102.01342281879194</v>
      </c>
      <c r="F84" s="25"/>
      <c r="G84" s="25" t="str">
        <f>IF((B28&lt;&gt;0)*ISNUMBER(#REF!),100*(#REF!/B28),"")</f>
        <v/>
      </c>
      <c r="H84" s="25" t="str">
        <f t="shared" si="4"/>
        <v/>
      </c>
      <c r="I84" s="118"/>
      <c r="J84" s="25" t="str">
        <f t="shared" si="5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6"/>
        <v>100</v>
      </c>
      <c r="C85" s="25">
        <f t="shared" si="1"/>
        <v>95.299145299145309</v>
      </c>
      <c r="D85" s="25">
        <f t="shared" si="2"/>
        <v>94.658119658119659</v>
      </c>
      <c r="E85" s="25">
        <f t="shared" si="3"/>
        <v>99.786324786324798</v>
      </c>
      <c r="F85" s="25"/>
      <c r="G85" s="25" t="str">
        <f>IF((B29&lt;&gt;0)*ISNUMBER(#REF!),100*(#REF!/B29),"")</f>
        <v/>
      </c>
      <c r="H85" s="25" t="str">
        <f t="shared" si="4"/>
        <v/>
      </c>
      <c r="I85" s="118"/>
      <c r="J85" s="25" t="str">
        <f t="shared" si="5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6"/>
        <v>100</v>
      </c>
      <c r="C86" s="25">
        <f t="shared" si="1"/>
        <v>98.958333333333343</v>
      </c>
      <c r="D86" s="25">
        <f t="shared" si="2"/>
        <v>97.65625</v>
      </c>
      <c r="E86" s="25">
        <f t="shared" si="3"/>
        <v>103.38541666666667</v>
      </c>
      <c r="F86" s="25"/>
      <c r="G86" s="25" t="str">
        <f>IF((B30&lt;&gt;0)*ISNUMBER(#REF!),100*(#REF!/B30),"")</f>
        <v/>
      </c>
      <c r="H86" s="25" t="str">
        <f t="shared" si="4"/>
        <v/>
      </c>
      <c r="I86" s="118"/>
      <c r="J86" s="25" t="str">
        <f t="shared" si="5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6"/>
        <v>100</v>
      </c>
      <c r="C87" s="25">
        <f t="shared" si="1"/>
        <v>98.684210526315795</v>
      </c>
      <c r="D87" s="25">
        <f t="shared" si="2"/>
        <v>97.039473684210535</v>
      </c>
      <c r="E87" s="25">
        <f t="shared" si="3"/>
        <v>100.32894736842107</v>
      </c>
      <c r="F87" s="25"/>
      <c r="G87" s="25" t="str">
        <f>IF((B31&lt;&gt;0)*ISNUMBER(#REF!),100*(#REF!/B31),"")</f>
        <v/>
      </c>
      <c r="H87" s="25" t="str">
        <f t="shared" si="4"/>
        <v/>
      </c>
      <c r="I87" s="118"/>
      <c r="J87" s="25" t="str">
        <f t="shared" si="5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6"/>
        <v>100</v>
      </c>
      <c r="C88" s="25">
        <f t="shared" si="1"/>
        <v>97.463768115942017</v>
      </c>
      <c r="D88" s="25">
        <f t="shared" si="2"/>
        <v>97.101449275362313</v>
      </c>
      <c r="E88" s="25">
        <f t="shared" si="3"/>
        <v>98.91304347826086</v>
      </c>
      <c r="F88" s="25"/>
      <c r="G88" s="25" t="str">
        <f>IF((B32&lt;&gt;0)*ISNUMBER(#REF!),100*(#REF!/B32),"")</f>
        <v/>
      </c>
      <c r="H88" s="25" t="str">
        <f t="shared" si="4"/>
        <v/>
      </c>
      <c r="I88" s="118"/>
      <c r="J88" s="25" t="str">
        <f t="shared" si="5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6"/>
        <v/>
      </c>
      <c r="C89" s="25" t="str">
        <f t="shared" si="1"/>
        <v/>
      </c>
      <c r="D89" s="25" t="str">
        <f t="shared" si="2"/>
        <v/>
      </c>
      <c r="E89" s="25" t="str">
        <f t="shared" si="3"/>
        <v/>
      </c>
      <c r="F89" s="25" t="str">
        <f t="shared" ref="F89:F113" si="7">IF((B33&lt;&gt;0)*ISNUMBER(F33),100*(F33/B33),"")</f>
        <v/>
      </c>
      <c r="G89" s="25" t="str">
        <f t="shared" ref="G89:G113" si="8">IF((B33&lt;&gt;0)*ISNUMBER(G33),100*(G33/B33),"")</f>
        <v/>
      </c>
      <c r="H89" s="25" t="str">
        <f t="shared" si="4"/>
        <v/>
      </c>
      <c r="I89" s="25" t="str">
        <f t="shared" ref="I89:I113" si="9">IF((B33&lt;&gt;0)*ISNUMBER(I33),100*(I33/B33),"")</f>
        <v/>
      </c>
      <c r="J89" s="25" t="str">
        <f t="shared" si="5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6"/>
        <v/>
      </c>
      <c r="C90" s="25" t="str">
        <f t="shared" si="1"/>
        <v/>
      </c>
      <c r="D90" s="25" t="str">
        <f t="shared" si="2"/>
        <v/>
      </c>
      <c r="E90" s="25" t="str">
        <f t="shared" si="3"/>
        <v/>
      </c>
      <c r="F90" s="25" t="str">
        <f t="shared" si="7"/>
        <v/>
      </c>
      <c r="G90" s="25" t="str">
        <f t="shared" si="8"/>
        <v/>
      </c>
      <c r="H90" s="25" t="str">
        <f t="shared" si="4"/>
        <v/>
      </c>
      <c r="I90" s="25" t="str">
        <f t="shared" si="9"/>
        <v/>
      </c>
      <c r="J90" s="25" t="str">
        <f t="shared" si="5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6"/>
        <v/>
      </c>
      <c r="C91" s="25" t="str">
        <f t="shared" si="1"/>
        <v/>
      </c>
      <c r="D91" s="25" t="str">
        <f t="shared" si="2"/>
        <v/>
      </c>
      <c r="E91" s="25" t="str">
        <f t="shared" si="3"/>
        <v/>
      </c>
      <c r="F91" s="25" t="str">
        <f t="shared" si="7"/>
        <v/>
      </c>
      <c r="G91" s="25" t="str">
        <f t="shared" si="8"/>
        <v/>
      </c>
      <c r="H91" s="25" t="str">
        <f t="shared" si="4"/>
        <v/>
      </c>
      <c r="I91" s="25" t="str">
        <f t="shared" si="9"/>
        <v/>
      </c>
      <c r="J91" s="25" t="str">
        <f t="shared" si="5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6"/>
        <v/>
      </c>
      <c r="C92" s="25" t="str">
        <f t="shared" si="1"/>
        <v/>
      </c>
      <c r="D92" s="25" t="str">
        <f t="shared" si="2"/>
        <v/>
      </c>
      <c r="E92" s="25" t="str">
        <f t="shared" si="3"/>
        <v/>
      </c>
      <c r="F92" s="25" t="str">
        <f t="shared" si="7"/>
        <v/>
      </c>
      <c r="G92" s="25" t="str">
        <f t="shared" si="8"/>
        <v/>
      </c>
      <c r="H92" s="25" t="str">
        <f t="shared" si="4"/>
        <v/>
      </c>
      <c r="I92" s="25" t="str">
        <f t="shared" si="9"/>
        <v/>
      </c>
      <c r="J92" s="25" t="str">
        <f t="shared" si="5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6"/>
        <v/>
      </c>
      <c r="C93" s="25" t="str">
        <f t="shared" si="1"/>
        <v/>
      </c>
      <c r="D93" s="25" t="str">
        <f t="shared" si="2"/>
        <v/>
      </c>
      <c r="E93" s="25" t="str">
        <f t="shared" si="3"/>
        <v/>
      </c>
      <c r="F93" s="25" t="str">
        <f t="shared" si="7"/>
        <v/>
      </c>
      <c r="G93" s="25" t="str">
        <f t="shared" si="8"/>
        <v/>
      </c>
      <c r="H93" s="25" t="str">
        <f t="shared" si="4"/>
        <v/>
      </c>
      <c r="I93" s="25" t="str">
        <f t="shared" si="9"/>
        <v/>
      </c>
      <c r="J93" s="25" t="str">
        <f t="shared" si="5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6"/>
        <v/>
      </c>
      <c r="C94" s="25" t="str">
        <f t="shared" si="1"/>
        <v/>
      </c>
      <c r="D94" s="25" t="str">
        <f t="shared" si="2"/>
        <v/>
      </c>
      <c r="E94" s="25" t="str">
        <f t="shared" si="3"/>
        <v/>
      </c>
      <c r="F94" s="25" t="str">
        <f t="shared" si="7"/>
        <v/>
      </c>
      <c r="G94" s="25" t="str">
        <f t="shared" si="8"/>
        <v/>
      </c>
      <c r="H94" s="25" t="str">
        <f t="shared" si="4"/>
        <v/>
      </c>
      <c r="I94" s="25" t="str">
        <f t="shared" si="9"/>
        <v/>
      </c>
      <c r="J94" s="25" t="str">
        <f t="shared" si="5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6"/>
        <v/>
      </c>
      <c r="C95" s="25" t="str">
        <f t="shared" si="1"/>
        <v/>
      </c>
      <c r="D95" s="25" t="str">
        <f t="shared" si="2"/>
        <v/>
      </c>
      <c r="E95" s="25" t="str">
        <f t="shared" si="3"/>
        <v/>
      </c>
      <c r="F95" s="25" t="str">
        <f t="shared" si="7"/>
        <v/>
      </c>
      <c r="G95" s="25" t="str">
        <f t="shared" si="8"/>
        <v/>
      </c>
      <c r="H95" s="25" t="str">
        <f t="shared" si="4"/>
        <v/>
      </c>
      <c r="I95" s="25" t="str">
        <f t="shared" si="9"/>
        <v/>
      </c>
      <c r="J95" s="25" t="str">
        <f t="shared" si="5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6"/>
        <v/>
      </c>
      <c r="C96" s="25" t="str">
        <f t="shared" ref="C96:C127" si="10">IF((B40&lt;&gt;0)*ISNUMBER(C40),100*(C40/B40),"")</f>
        <v/>
      </c>
      <c r="D96" s="25" t="str">
        <f t="shared" ref="D96:D127" si="11">IF((B40&lt;&gt;0)*ISNUMBER(D40),100*(D40/B40),"")</f>
        <v/>
      </c>
      <c r="E96" s="25" t="str">
        <f t="shared" ref="E96:E127" si="12">IF((B40&lt;&gt;0)*ISNUMBER(E40),100*(E40/B40),"")</f>
        <v/>
      </c>
      <c r="F96" s="25" t="str">
        <f t="shared" si="7"/>
        <v/>
      </c>
      <c r="G96" s="25" t="str">
        <f t="shared" si="8"/>
        <v/>
      </c>
      <c r="H96" s="25" t="str">
        <f t="shared" ref="H96:H127" si="13">IF((B40&lt;&gt;0)*ISNUMBER(H40),100*(H40/B40),"")</f>
        <v/>
      </c>
      <c r="I96" s="25" t="str">
        <f t="shared" si="9"/>
        <v/>
      </c>
      <c r="J96" s="25" t="str">
        <f t="shared" ref="J96:J127" si="14">IF((B40&lt;&gt;0)*ISNUMBER(J40),100*(J40/B40),"")</f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6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7"/>
        <v/>
      </c>
      <c r="G97" s="25" t="str">
        <f t="shared" si="8"/>
        <v/>
      </c>
      <c r="H97" s="25" t="str">
        <f t="shared" si="13"/>
        <v/>
      </c>
      <c r="I97" s="25" t="str">
        <f t="shared" si="9"/>
        <v/>
      </c>
      <c r="J97" s="25" t="str">
        <f t="shared" si="14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6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7"/>
        <v/>
      </c>
      <c r="G98" s="25" t="str">
        <f t="shared" si="8"/>
        <v/>
      </c>
      <c r="H98" s="25" t="str">
        <f t="shared" si="13"/>
        <v/>
      </c>
      <c r="I98" s="25" t="str">
        <f t="shared" si="9"/>
        <v/>
      </c>
      <c r="J98" s="25" t="str">
        <f t="shared" si="14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6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7"/>
        <v/>
      </c>
      <c r="G99" s="25" t="str">
        <f t="shared" si="8"/>
        <v/>
      </c>
      <c r="H99" s="25" t="str">
        <f t="shared" si="13"/>
        <v/>
      </c>
      <c r="I99" s="25" t="str">
        <f t="shared" si="9"/>
        <v/>
      </c>
      <c r="J99" s="25" t="str">
        <f t="shared" si="14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6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7"/>
        <v/>
      </c>
      <c r="G100" s="25" t="str">
        <f t="shared" si="8"/>
        <v/>
      </c>
      <c r="H100" s="25" t="str">
        <f t="shared" si="13"/>
        <v/>
      </c>
      <c r="I100" s="25" t="str">
        <f t="shared" si="9"/>
        <v/>
      </c>
      <c r="J100" s="25" t="str">
        <f t="shared" si="14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6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7"/>
        <v/>
      </c>
      <c r="G101" s="25" t="str">
        <f t="shared" si="8"/>
        <v/>
      </c>
      <c r="H101" s="25" t="str">
        <f t="shared" si="13"/>
        <v/>
      </c>
      <c r="I101" s="25" t="str">
        <f t="shared" si="9"/>
        <v/>
      </c>
      <c r="J101" s="25" t="str">
        <f t="shared" si="14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6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7"/>
        <v/>
      </c>
      <c r="G102" s="25" t="str">
        <f t="shared" si="8"/>
        <v/>
      </c>
      <c r="H102" s="25" t="str">
        <f t="shared" si="13"/>
        <v/>
      </c>
      <c r="I102" s="25" t="str">
        <f t="shared" si="9"/>
        <v/>
      </c>
      <c r="J102" s="25" t="str">
        <f t="shared" si="14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6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7"/>
        <v/>
      </c>
      <c r="G103" s="25" t="str">
        <f t="shared" si="8"/>
        <v/>
      </c>
      <c r="H103" s="25" t="str">
        <f t="shared" si="13"/>
        <v/>
      </c>
      <c r="I103" s="25" t="str">
        <f t="shared" si="9"/>
        <v/>
      </c>
      <c r="J103" s="25" t="str">
        <f t="shared" si="14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5">IF((B48&lt;&gt;0)*ISNUMBER(B48),100*(B48/B48),"")</f>
        <v/>
      </c>
      <c r="C104" s="25" t="str">
        <f t="shared" si="10"/>
        <v/>
      </c>
      <c r="D104" s="25" t="str">
        <f t="shared" si="11"/>
        <v/>
      </c>
      <c r="E104" s="25" t="str">
        <f t="shared" si="12"/>
        <v/>
      </c>
      <c r="F104" s="25" t="str">
        <f t="shared" si="7"/>
        <v/>
      </c>
      <c r="G104" s="25" t="str">
        <f t="shared" si="8"/>
        <v/>
      </c>
      <c r="H104" s="25" t="str">
        <f t="shared" si="13"/>
        <v/>
      </c>
      <c r="I104" s="25" t="str">
        <f t="shared" si="9"/>
        <v/>
      </c>
      <c r="J104" s="25" t="str">
        <f t="shared" si="14"/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5"/>
        <v/>
      </c>
      <c r="C105" s="25" t="str">
        <f t="shared" si="10"/>
        <v/>
      </c>
      <c r="D105" s="25" t="str">
        <f t="shared" si="11"/>
        <v/>
      </c>
      <c r="E105" s="25" t="str">
        <f t="shared" si="12"/>
        <v/>
      </c>
      <c r="F105" s="25" t="str">
        <f t="shared" si="7"/>
        <v/>
      </c>
      <c r="G105" s="25" t="str">
        <f t="shared" si="8"/>
        <v/>
      </c>
      <c r="H105" s="25" t="str">
        <f t="shared" si="13"/>
        <v/>
      </c>
      <c r="I105" s="25" t="str">
        <f t="shared" si="9"/>
        <v/>
      </c>
      <c r="J105" s="25" t="str">
        <f t="shared" si="14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5"/>
        <v/>
      </c>
      <c r="C106" s="25" t="str">
        <f t="shared" si="10"/>
        <v/>
      </c>
      <c r="D106" s="25" t="str">
        <f t="shared" si="11"/>
        <v/>
      </c>
      <c r="E106" s="25" t="str">
        <f t="shared" si="12"/>
        <v/>
      </c>
      <c r="F106" s="25" t="str">
        <f t="shared" si="7"/>
        <v/>
      </c>
      <c r="G106" s="25" t="str">
        <f t="shared" si="8"/>
        <v/>
      </c>
      <c r="H106" s="25" t="str">
        <f t="shared" si="13"/>
        <v/>
      </c>
      <c r="I106" s="25" t="str">
        <f t="shared" si="9"/>
        <v/>
      </c>
      <c r="J106" s="25" t="str">
        <f t="shared" si="14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5"/>
        <v/>
      </c>
      <c r="C107" s="25" t="str">
        <f t="shared" si="10"/>
        <v/>
      </c>
      <c r="D107" s="25" t="str">
        <f t="shared" si="11"/>
        <v/>
      </c>
      <c r="E107" s="25" t="str">
        <f t="shared" si="12"/>
        <v/>
      </c>
      <c r="F107" s="25" t="str">
        <f t="shared" si="7"/>
        <v/>
      </c>
      <c r="G107" s="25" t="str">
        <f t="shared" si="8"/>
        <v/>
      </c>
      <c r="H107" s="25" t="str">
        <f t="shared" si="13"/>
        <v/>
      </c>
      <c r="I107" s="25" t="str">
        <f t="shared" si="9"/>
        <v/>
      </c>
      <c r="J107" s="25" t="str">
        <f t="shared" si="14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5"/>
        <v/>
      </c>
      <c r="C108" s="25" t="str">
        <f t="shared" si="10"/>
        <v/>
      </c>
      <c r="D108" s="25" t="str">
        <f t="shared" si="11"/>
        <v/>
      </c>
      <c r="E108" s="25" t="str">
        <f t="shared" si="12"/>
        <v/>
      </c>
      <c r="F108" s="25" t="str">
        <f t="shared" si="7"/>
        <v/>
      </c>
      <c r="G108" s="25" t="str">
        <f t="shared" si="8"/>
        <v/>
      </c>
      <c r="H108" s="25" t="str">
        <f t="shared" si="13"/>
        <v/>
      </c>
      <c r="I108" s="25" t="str">
        <f t="shared" si="9"/>
        <v/>
      </c>
      <c r="J108" s="25" t="str">
        <f t="shared" si="14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5"/>
        <v/>
      </c>
      <c r="C109" s="25" t="str">
        <f t="shared" si="10"/>
        <v/>
      </c>
      <c r="D109" s="25" t="str">
        <f t="shared" si="11"/>
        <v/>
      </c>
      <c r="E109" s="25" t="str">
        <f t="shared" si="12"/>
        <v/>
      </c>
      <c r="F109" s="25" t="str">
        <f t="shared" si="7"/>
        <v/>
      </c>
      <c r="G109" s="25" t="str">
        <f t="shared" si="8"/>
        <v/>
      </c>
      <c r="H109" s="25" t="str">
        <f t="shared" si="13"/>
        <v/>
      </c>
      <c r="I109" s="25" t="str">
        <f t="shared" si="9"/>
        <v/>
      </c>
      <c r="J109" s="25" t="str">
        <f t="shared" si="14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5"/>
        <v/>
      </c>
      <c r="C110" s="25" t="str">
        <f t="shared" si="10"/>
        <v/>
      </c>
      <c r="D110" s="25" t="str">
        <f t="shared" si="11"/>
        <v/>
      </c>
      <c r="E110" s="25" t="str">
        <f t="shared" si="12"/>
        <v/>
      </c>
      <c r="F110" s="25" t="str">
        <f t="shared" si="7"/>
        <v/>
      </c>
      <c r="G110" s="25" t="str">
        <f t="shared" si="8"/>
        <v/>
      </c>
      <c r="H110" s="25" t="str">
        <f t="shared" si="13"/>
        <v/>
      </c>
      <c r="I110" s="25" t="str">
        <f t="shared" si="9"/>
        <v/>
      </c>
      <c r="J110" s="25" t="str">
        <f t="shared" si="14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5"/>
        <v/>
      </c>
      <c r="C111" s="25" t="str">
        <f t="shared" si="10"/>
        <v/>
      </c>
      <c r="D111" s="25" t="str">
        <f t="shared" si="11"/>
        <v/>
      </c>
      <c r="E111" s="25" t="str">
        <f t="shared" si="12"/>
        <v/>
      </c>
      <c r="F111" s="25" t="str">
        <f t="shared" si="7"/>
        <v/>
      </c>
      <c r="G111" s="25" t="str">
        <f t="shared" si="8"/>
        <v/>
      </c>
      <c r="H111" s="25" t="str">
        <f t="shared" si="13"/>
        <v/>
      </c>
      <c r="I111" s="25" t="str">
        <f t="shared" si="9"/>
        <v/>
      </c>
      <c r="J111" s="25" t="str">
        <f t="shared" si="14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5"/>
        <v/>
      </c>
      <c r="C112" s="25" t="str">
        <f t="shared" si="10"/>
        <v/>
      </c>
      <c r="D112" s="25" t="str">
        <f t="shared" si="11"/>
        <v/>
      </c>
      <c r="E112" s="25" t="str">
        <f t="shared" si="12"/>
        <v/>
      </c>
      <c r="F112" s="25" t="str">
        <f t="shared" si="7"/>
        <v/>
      </c>
      <c r="G112" s="25" t="str">
        <f t="shared" si="8"/>
        <v/>
      </c>
      <c r="H112" s="25" t="str">
        <f t="shared" si="13"/>
        <v/>
      </c>
      <c r="I112" s="25" t="str">
        <f t="shared" si="9"/>
        <v/>
      </c>
      <c r="J112" s="25" t="str">
        <f t="shared" si="14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5"/>
        <v/>
      </c>
      <c r="C113" s="33" t="str">
        <f t="shared" si="10"/>
        <v/>
      </c>
      <c r="D113" s="33" t="str">
        <f t="shared" si="11"/>
        <v/>
      </c>
      <c r="E113" s="33" t="str">
        <f t="shared" si="12"/>
        <v/>
      </c>
      <c r="F113" s="33" t="str">
        <f t="shared" si="7"/>
        <v/>
      </c>
      <c r="G113" s="33" t="str">
        <f t="shared" si="8"/>
        <v/>
      </c>
      <c r="H113" s="33" t="str">
        <f t="shared" si="13"/>
        <v/>
      </c>
      <c r="I113" s="33" t="str">
        <f t="shared" si="9"/>
        <v/>
      </c>
      <c r="J113" s="34" t="str">
        <f t="shared" si="14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16">IF(B115&gt;0,AVERAGE(B64:B113),"")</f>
        <v>100</v>
      </c>
      <c r="C114" s="26">
        <f>IF(C115&gt;0,AVERAGE(C64:C113),"")</f>
        <v>97.604593037592409</v>
      </c>
      <c r="D114" s="26">
        <f t="shared" si="16"/>
        <v>96.628270675265625</v>
      </c>
      <c r="E114" s="26">
        <f t="shared" si="16"/>
        <v>100.49257440319079</v>
      </c>
      <c r="F114" s="26" t="str">
        <f>IF(F115&gt;0,AVERAGE(F64:F113),"")</f>
        <v/>
      </c>
      <c r="G114" s="26" t="str">
        <f t="shared" si="16"/>
        <v/>
      </c>
      <c r="H114" s="26" t="str">
        <f t="shared" si="16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25</v>
      </c>
      <c r="C115" s="26">
        <f>COUNT(C64:C113)</f>
        <v>25</v>
      </c>
      <c r="D115" s="26">
        <f t="shared" ref="D115:J115" si="17">COUNT(D64:D113)</f>
        <v>25</v>
      </c>
      <c r="E115" s="26">
        <f t="shared" si="17"/>
        <v>25</v>
      </c>
      <c r="F115" s="26">
        <f>COUNT(F64:F113)</f>
        <v>0</v>
      </c>
      <c r="G115" s="26">
        <f t="shared" si="17"/>
        <v>0</v>
      </c>
      <c r="H115" s="26">
        <f t="shared" si="17"/>
        <v>0</v>
      </c>
      <c r="I115" s="26">
        <f t="shared" si="17"/>
        <v>0</v>
      </c>
      <c r="J115" s="26">
        <f t="shared" si="17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>IF(C115&gt;0,STDEV(C64:C113),"")</f>
        <v>1.8898930339646576</v>
      </c>
      <c r="D116" s="26">
        <f t="shared" ref="D116:H116" si="18">IF(D115&gt;0,STDEV(D64:D113),"")</f>
        <v>2.1967782839975132</v>
      </c>
      <c r="E116" s="26">
        <f t="shared" si="18"/>
        <v>3.0499078202110259</v>
      </c>
      <c r="F116" s="26" t="str">
        <f>IF(F115&gt;0,STDEV(F64:F113),"")</f>
        <v/>
      </c>
      <c r="G116" s="26" t="str">
        <f t="shared" si="18"/>
        <v/>
      </c>
      <c r="H116" s="26" t="str">
        <f t="shared" si="18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19">IF(C115&gt;0,C116/SQRT(C115),"")</f>
        <v>0.37797860679293149</v>
      </c>
      <c r="D117" s="26">
        <f t="shared" si="19"/>
        <v>0.43935565679950261</v>
      </c>
      <c r="E117" s="26">
        <f t="shared" si="19"/>
        <v>0.60998156404220516</v>
      </c>
      <c r="F117" s="26" t="str">
        <f t="shared" si="19"/>
        <v/>
      </c>
      <c r="G117" s="26" t="str">
        <f t="shared" si="19"/>
        <v/>
      </c>
      <c r="H117" s="26" t="str">
        <f t="shared" si="19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20">IF(B115&gt;2,TINV(0.1,B115-1),"")</f>
        <v>1.7108820799094284</v>
      </c>
      <c r="C118" s="26">
        <f t="shared" si="20"/>
        <v>1.7108820799094284</v>
      </c>
      <c r="D118" s="26">
        <f t="shared" si="20"/>
        <v>1.7108820799094284</v>
      </c>
      <c r="E118" s="26">
        <f t="shared" si="20"/>
        <v>1.7108820799094284</v>
      </c>
      <c r="F118" s="26" t="str">
        <f t="shared" si="20"/>
        <v/>
      </c>
      <c r="G118" s="26" t="str">
        <f t="shared" si="20"/>
        <v/>
      </c>
      <c r="H118" s="26" t="str">
        <f t="shared" si="20"/>
        <v/>
      </c>
      <c r="I118" s="26" t="str">
        <f t="shared" si="20"/>
        <v/>
      </c>
      <c r="J118" s="26" t="str">
        <f t="shared" si="20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21">IF(C115&gt;2,C118*C117,"")</f>
        <v>0.64667682495115864</v>
      </c>
      <c r="D119" s="26">
        <f t="shared" si="21"/>
        <v>0.75168571992510602</v>
      </c>
      <c r="E119" s="26">
        <f t="shared" si="21"/>
        <v>1.0436065269949342</v>
      </c>
      <c r="F119" s="26" t="str">
        <f t="shared" si="21"/>
        <v/>
      </c>
      <c r="G119" s="26" t="str">
        <f t="shared" si="21"/>
        <v/>
      </c>
      <c r="H119" s="26" t="str">
        <f t="shared" si="21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>IF(C115&gt;0,MIN(C64:C113),"")</f>
        <v>94.925373134328368</v>
      </c>
      <c r="D120" s="26">
        <f t="shared" ref="D120:J120" si="22">IF(D115&gt;0,MIN(D64:D113),"")</f>
        <v>93.510324483775804</v>
      </c>
      <c r="E120" s="26">
        <f t="shared" si="22"/>
        <v>94.719471947194705</v>
      </c>
      <c r="F120" s="26" t="str">
        <f>IF(F115&gt;0,MIN(F64:F113),"")</f>
        <v/>
      </c>
      <c r="G120" s="26" t="str">
        <f t="shared" si="22"/>
        <v/>
      </c>
      <c r="H120" s="26" t="str">
        <f t="shared" si="22"/>
        <v/>
      </c>
      <c r="I120" s="26" t="str">
        <f t="shared" si="22"/>
        <v/>
      </c>
      <c r="J120" s="26" t="str">
        <f t="shared" si="22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>IF(C115&gt;0,MAX(C64:C113),"")</f>
        <v>102.02312138728323</v>
      </c>
      <c r="D121" s="26">
        <f t="shared" ref="D121:J121" si="23">IF(D115&gt;0,MAX(D64:D113),"")</f>
        <v>104.04624277456647</v>
      </c>
      <c r="E121" s="26">
        <f t="shared" si="23"/>
        <v>106.64739884393062</v>
      </c>
      <c r="F121" s="26" t="str">
        <f>IF(F115&gt;0,MAX(F64:F113),"")</f>
        <v/>
      </c>
      <c r="G121" s="26" t="str">
        <f t="shared" si="23"/>
        <v/>
      </c>
      <c r="H121" s="26" t="str">
        <f t="shared" si="23"/>
        <v/>
      </c>
      <c r="I121" s="26" t="str">
        <f t="shared" si="23"/>
        <v/>
      </c>
      <c r="J121" s="37" t="str">
        <f t="shared" si="23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97</v>
      </c>
      <c r="C122" s="38">
        <f>100-B3</f>
        <v>97</v>
      </c>
      <c r="D122" s="38">
        <f>100-B3</f>
        <v>97</v>
      </c>
      <c r="E122" s="38">
        <f>100-B3</f>
        <v>97</v>
      </c>
      <c r="F122" s="38">
        <f>100-B3</f>
        <v>97</v>
      </c>
      <c r="G122" s="38">
        <f>100-B3</f>
        <v>97</v>
      </c>
      <c r="H122" s="38">
        <f>100-B3</f>
        <v>97</v>
      </c>
      <c r="I122" s="38">
        <f>100-B3</f>
        <v>97</v>
      </c>
      <c r="J122" s="38">
        <f>100-B3</f>
        <v>97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103</v>
      </c>
      <c r="C123" s="24">
        <f>100+B3</f>
        <v>103</v>
      </c>
      <c r="D123" s="24">
        <f>100+B3</f>
        <v>103</v>
      </c>
      <c r="E123" s="24">
        <f>100+B3</f>
        <v>103</v>
      </c>
      <c r="F123" s="24">
        <f>100+B3</f>
        <v>103</v>
      </c>
      <c r="G123" s="24">
        <f>100+B3</f>
        <v>103</v>
      </c>
      <c r="H123" s="24">
        <f>100+B3</f>
        <v>103</v>
      </c>
      <c r="I123" s="24">
        <f>100+B3</f>
        <v>103</v>
      </c>
      <c r="J123" s="24">
        <f>100+B3</f>
        <v>103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92</v>
      </c>
      <c r="C124" s="24">
        <f>100-E3</f>
        <v>92</v>
      </c>
      <c r="D124" s="24">
        <f>100-E3</f>
        <v>92</v>
      </c>
      <c r="E124" s="24">
        <f>100-E3</f>
        <v>92</v>
      </c>
      <c r="F124" s="24">
        <f>100-E3</f>
        <v>92</v>
      </c>
      <c r="G124" s="24">
        <f>100-E3</f>
        <v>92</v>
      </c>
      <c r="H124" s="24">
        <f>100-E3</f>
        <v>92</v>
      </c>
      <c r="I124" s="24">
        <f>100-E3</f>
        <v>92</v>
      </c>
      <c r="J124" s="39">
        <f>100-E3</f>
        <v>92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108</v>
      </c>
      <c r="C125" s="41">
        <f>100+E3</f>
        <v>108</v>
      </c>
      <c r="D125" s="41">
        <f>100+E3</f>
        <v>108</v>
      </c>
      <c r="E125" s="41">
        <f>100+E3</f>
        <v>108</v>
      </c>
      <c r="F125" s="41">
        <f>100+E3</f>
        <v>108</v>
      </c>
      <c r="G125" s="41">
        <f>100+E3</f>
        <v>108</v>
      </c>
      <c r="H125" s="41">
        <f>100+E3</f>
        <v>108</v>
      </c>
      <c r="I125" s="41">
        <f>100+E3</f>
        <v>108</v>
      </c>
      <c r="J125" s="37">
        <f>100+E3</f>
        <v>108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C1:J1"/>
    <mergeCell ref="B61:J61"/>
    <mergeCell ref="B7:J7"/>
    <mergeCell ref="K40:R40"/>
    <mergeCell ref="K102:R106"/>
  </mergeCells>
  <phoneticPr fontId="0" type="noConversion"/>
  <conditionalFormatting sqref="C89:J113 J64:J88 C64:H88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23"/>
  <sheetViews>
    <sheetView tabSelected="1" workbookViewId="0">
      <selection activeCell="K15" sqref="K15"/>
    </sheetView>
  </sheetViews>
  <sheetFormatPr defaultColWidth="11.42578125" defaultRowHeight="12.75" x14ac:dyDescent="0.2"/>
  <cols>
    <col min="1" max="16384" width="11.42578125" style="62"/>
  </cols>
  <sheetData>
    <row r="2" spans="2:14" ht="13.5" thickBot="1" x14ac:dyDescent="0.25"/>
    <row r="3" spans="2:14" ht="34.5" x14ac:dyDescent="0.45">
      <c r="B3" s="88" t="s">
        <v>77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4" x14ac:dyDescent="0.2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2:14" x14ac:dyDescent="0.2"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2:14" x14ac:dyDescent="0.2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2:14" x14ac:dyDescent="0.2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2:14" x14ac:dyDescent="0.2"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3"/>
    </row>
    <row r="9" spans="2:14" x14ac:dyDescent="0.2"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2:14" x14ac:dyDescent="0.2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2:14" x14ac:dyDescent="0.2"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2:14" x14ac:dyDescent="0.2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3"/>
    </row>
    <row r="13" spans="2:14" ht="13.5" thickBot="1" x14ac:dyDescent="0.25"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6"/>
    </row>
    <row r="14" spans="2:14" ht="45" thickBot="1" x14ac:dyDescent="0.6">
      <c r="B14" s="97"/>
    </row>
    <row r="15" spans="2:14" ht="44.25" x14ac:dyDescent="0.55000000000000004">
      <c r="B15" s="98" t="s">
        <v>78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90"/>
    </row>
    <row r="16" spans="2:14" ht="216.75" customHeight="1" x14ac:dyDescent="0.2">
      <c r="B16" s="113" t="s">
        <v>94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5"/>
      <c r="N16" s="116"/>
    </row>
    <row r="17" spans="2:13" x14ac:dyDescent="0.2"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/>
    </row>
    <row r="18" spans="2:13" x14ac:dyDescent="0.2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/>
    </row>
    <row r="19" spans="2:13" x14ac:dyDescent="0.2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/>
    </row>
    <row r="20" spans="2:13" x14ac:dyDescent="0.2"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2:13" x14ac:dyDescent="0.2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3"/>
    </row>
    <row r="22" spans="2:13" x14ac:dyDescent="0.2"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</row>
    <row r="23" spans="2:13" ht="13.5" thickBot="1" x14ac:dyDescent="0.25">
      <c r="B23" s="94" t="s">
        <v>92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2019-05-08T07:47:03Z</dcterms:modified>
</cp:coreProperties>
</file>