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Holdbarhetsdatabase\ResultaterTilDatabase\"/>
    </mc:Choice>
  </mc:AlternateContent>
  <bookViews>
    <workbookView xWindow="0" yWindow="0" windowWidth="28800" windowHeight="11610" activeTab="1"/>
  </bookViews>
  <sheets>
    <sheet name="Forside" sheetId="21" r:id="rId1"/>
    <sheet name="Beskrivelse av betingelser" sheetId="22" r:id="rId2"/>
    <sheet name="Beregninger" sheetId="19" r:id="rId3"/>
    <sheet name="Bakgrunnsdata" sheetId="20" r:id="rId4"/>
    <sheet name="Konklusjon" sheetId="23" r:id="rId5"/>
  </sheets>
  <calcPr calcId="171027"/>
</workbook>
</file>

<file path=xl/calcChain.xml><?xml version="1.0" encoding="utf-8"?>
<calcChain xmlns="http://schemas.openxmlformats.org/spreadsheetml/2006/main">
  <c r="AE3" i="19" l="1"/>
  <c r="AD6" i="19" s="1"/>
  <c r="AF5" i="19"/>
  <c r="AF6" i="19"/>
  <c r="AF7" i="19"/>
  <c r="AF8" i="19"/>
  <c r="AF9" i="19"/>
  <c r="AF10" i="19"/>
  <c r="AF11" i="19"/>
  <c r="AF12" i="19"/>
  <c r="AF13" i="19"/>
  <c r="AF14" i="19"/>
  <c r="AF4" i="19"/>
  <c r="BI12" i="19"/>
  <c r="BJ12" i="19"/>
  <c r="BK12" i="19"/>
  <c r="BL12" i="19"/>
  <c r="BM12" i="19"/>
  <c r="BN12" i="19"/>
  <c r="BO12" i="19"/>
  <c r="BP12" i="19"/>
  <c r="BQ12" i="19"/>
  <c r="BR12" i="19"/>
  <c r="BS12" i="19"/>
  <c r="BT12" i="19"/>
  <c r="BU12" i="19"/>
  <c r="BV12" i="19"/>
  <c r="BW12" i="19"/>
  <c r="BX12" i="19"/>
  <c r="BY12" i="19"/>
  <c r="BZ12" i="19"/>
  <c r="CA12" i="19"/>
  <c r="BI13" i="19"/>
  <c r="BJ13" i="19"/>
  <c r="BK13" i="19"/>
  <c r="BL13" i="19"/>
  <c r="BM13" i="19"/>
  <c r="BN13" i="19"/>
  <c r="BO13" i="19"/>
  <c r="BP13" i="19"/>
  <c r="BQ13" i="19"/>
  <c r="BR13" i="19"/>
  <c r="BS13" i="19"/>
  <c r="BT13" i="19"/>
  <c r="BU13" i="19"/>
  <c r="BV13" i="19"/>
  <c r="BW13" i="19"/>
  <c r="BX13" i="19"/>
  <c r="BY13" i="19"/>
  <c r="BZ13" i="19"/>
  <c r="CA13" i="19"/>
  <c r="BI14" i="19"/>
  <c r="BJ14" i="19"/>
  <c r="BK14" i="19"/>
  <c r="BL14" i="19"/>
  <c r="BM14" i="19"/>
  <c r="BN14" i="19"/>
  <c r="BO14" i="19"/>
  <c r="BP14" i="19"/>
  <c r="BQ14" i="19"/>
  <c r="BR14" i="19"/>
  <c r="BS14" i="19"/>
  <c r="BT14" i="19"/>
  <c r="BU14" i="19"/>
  <c r="BV14" i="19"/>
  <c r="BW14" i="19"/>
  <c r="BX14" i="19"/>
  <c r="BY14" i="19"/>
  <c r="BZ14" i="19"/>
  <c r="CA14" i="19"/>
  <c r="BH12" i="19"/>
  <c r="BH13" i="19"/>
  <c r="BH14" i="19"/>
  <c r="AI12" i="19"/>
  <c r="AJ12" i="19"/>
  <c r="AK12" i="19"/>
  <c r="AL12" i="19"/>
  <c r="AM12" i="19"/>
  <c r="AN12" i="19"/>
  <c r="AO12" i="19"/>
  <c r="AP12" i="19"/>
  <c r="AQ12" i="19"/>
  <c r="AR12" i="19"/>
  <c r="AS12" i="19"/>
  <c r="AT12" i="19"/>
  <c r="AU12" i="19"/>
  <c r="AV12" i="19"/>
  <c r="AW12" i="19"/>
  <c r="AX12" i="19"/>
  <c r="AY12" i="19"/>
  <c r="AZ12" i="19"/>
  <c r="AI13" i="19"/>
  <c r="AJ13" i="19"/>
  <c r="AK13" i="19"/>
  <c r="AL13" i="19"/>
  <c r="AM13" i="19"/>
  <c r="AN13" i="19"/>
  <c r="AO13" i="19"/>
  <c r="AP13" i="19"/>
  <c r="AQ13" i="19"/>
  <c r="AR13" i="19"/>
  <c r="AS13" i="19"/>
  <c r="AT13" i="19"/>
  <c r="AU13" i="19"/>
  <c r="AV13" i="19"/>
  <c r="AW13" i="19"/>
  <c r="AX13" i="19"/>
  <c r="AY13" i="19"/>
  <c r="AZ13" i="19"/>
  <c r="AI14" i="19"/>
  <c r="AJ14" i="19"/>
  <c r="AK14" i="19"/>
  <c r="AL14" i="19"/>
  <c r="AM14" i="19"/>
  <c r="AN14" i="19"/>
  <c r="AO14" i="19"/>
  <c r="AP14" i="19"/>
  <c r="AQ14" i="19"/>
  <c r="AR14" i="19"/>
  <c r="AS14" i="19"/>
  <c r="AT14" i="19"/>
  <c r="AU14" i="19"/>
  <c r="AV14" i="19"/>
  <c r="AW14" i="19"/>
  <c r="AX14" i="19"/>
  <c r="AY14" i="19"/>
  <c r="AZ14" i="19"/>
  <c r="AH12" i="19"/>
  <c r="AH13" i="19"/>
  <c r="AH14" i="19"/>
  <c r="AG12" i="19"/>
  <c r="AG13" i="19"/>
  <c r="AG14" i="19"/>
  <c r="AE6" i="19"/>
  <c r="AE7" i="19"/>
  <c r="AE8" i="19"/>
  <c r="AE9" i="19"/>
  <c r="AE10" i="19"/>
  <c r="AE11" i="19"/>
  <c r="AE12" i="19"/>
  <c r="Y12" i="19" s="1"/>
  <c r="AE13" i="19"/>
  <c r="AB13" i="19" s="1"/>
  <c r="AE14" i="19"/>
  <c r="AB14" i="19" s="1"/>
  <c r="AE5" i="19"/>
  <c r="AD13" i="19" l="1"/>
  <c r="AD9" i="19"/>
  <c r="AD4" i="19"/>
  <c r="AD5" i="19"/>
  <c r="AD11" i="19"/>
  <c r="AD7" i="19"/>
  <c r="AD14" i="19"/>
  <c r="AD12" i="19"/>
  <c r="AD10" i="19"/>
  <c r="AD8" i="19"/>
  <c r="AB12" i="19"/>
  <c r="CG14" i="19"/>
  <c r="BG14" i="19" s="1"/>
  <c r="CG12" i="19"/>
  <c r="BG12" i="19" s="1"/>
  <c r="CG13" i="19"/>
  <c r="BG13" i="19" s="1"/>
  <c r="CF14" i="19"/>
  <c r="BF14" i="19"/>
  <c r="BF12" i="19"/>
  <c r="CF12" i="19"/>
  <c r="CF13" i="19"/>
  <c r="BF13" i="19"/>
  <c r="Z12" i="19"/>
  <c r="BC12" i="19"/>
  <c r="BA14" i="19"/>
  <c r="BD14" i="19" s="1"/>
  <c r="BA12" i="19"/>
  <c r="BD12" i="19" s="1"/>
  <c r="BA10" i="19"/>
  <c r="BA8" i="19"/>
  <c r="BA6" i="19"/>
  <c r="BD6" i="19" s="1"/>
  <c r="BB14" i="19"/>
  <c r="BC14" i="19" s="1"/>
  <c r="BB12" i="19"/>
  <c r="BB10" i="19"/>
  <c r="BB8" i="19"/>
  <c r="BB6" i="19"/>
  <c r="CB14" i="19"/>
  <c r="CB12" i="19"/>
  <c r="CE14" i="19"/>
  <c r="CE12" i="19"/>
  <c r="CC14" i="19"/>
  <c r="CC12" i="19"/>
  <c r="CD14" i="19"/>
  <c r="CD12" i="19"/>
  <c r="BE14" i="19"/>
  <c r="BE12" i="19"/>
  <c r="BD13" i="19"/>
  <c r="BC13" i="19"/>
  <c r="BA5" i="19"/>
  <c r="BD5" i="19" s="1"/>
  <c r="BA13" i="19"/>
  <c r="BA11" i="19"/>
  <c r="BA9" i="19"/>
  <c r="BA7" i="19"/>
  <c r="BB5" i="19"/>
  <c r="BC5" i="19" s="1"/>
  <c r="BB13" i="19"/>
  <c r="BB11" i="19"/>
  <c r="BB9" i="19"/>
  <c r="BB7" i="19"/>
  <c r="CB13" i="19"/>
  <c r="CE13" i="19"/>
  <c r="CC13" i="19"/>
  <c r="CD13" i="19"/>
  <c r="BE13" i="19"/>
  <c r="Y14" i="19"/>
  <c r="Y13" i="19"/>
  <c r="X13" i="19"/>
  <c r="X12" i="19"/>
  <c r="Z13" i="19"/>
  <c r="BD7" i="19" l="1"/>
  <c r="BD8" i="19" l="1"/>
  <c r="AD3" i="19"/>
  <c r="BI15" i="19"/>
  <c r="BK15" i="19"/>
  <c r="BM15" i="19"/>
  <c r="BO15" i="19"/>
  <c r="BS15" i="19"/>
  <c r="BU15" i="19"/>
  <c r="BW15" i="19"/>
  <c r="CA15" i="19"/>
  <c r="AZ15" i="19"/>
  <c r="BI16" i="19"/>
  <c r="BK16" i="19"/>
  <c r="BM16" i="19"/>
  <c r="BQ16" i="19"/>
  <c r="BS16" i="19"/>
  <c r="BU16" i="19"/>
  <c r="BW16" i="19"/>
  <c r="CA16" i="19"/>
  <c r="AZ16" i="19"/>
  <c r="BI17" i="19"/>
  <c r="BK17" i="19"/>
  <c r="BM17" i="19"/>
  <c r="BQ17" i="19"/>
  <c r="BS17" i="19"/>
  <c r="BU17" i="19"/>
  <c r="BW17" i="19"/>
  <c r="CA17" i="19"/>
  <c r="AZ17" i="19"/>
  <c r="BI18" i="19"/>
  <c r="BK18" i="19"/>
  <c r="BM18" i="19"/>
  <c r="BO18" i="19"/>
  <c r="BV18" i="19"/>
  <c r="BZ18" i="19"/>
  <c r="AY18" i="19"/>
  <c r="BJ19" i="19"/>
  <c r="BN19" i="19"/>
  <c r="BV19" i="19"/>
  <c r="BZ19" i="19"/>
  <c r="AY19" i="19"/>
  <c r="BJ20" i="19"/>
  <c r="BR20" i="19"/>
  <c r="BV20" i="19"/>
  <c r="BZ20" i="19"/>
  <c r="AY20" i="19"/>
  <c r="BN21" i="19"/>
  <c r="AA12" i="19"/>
  <c r="AA13" i="19"/>
  <c r="AA14" i="19"/>
  <c r="BH15" i="19"/>
  <c r="BJ15" i="19"/>
  <c r="BL15" i="19"/>
  <c r="BN15" i="19"/>
  <c r="BP15" i="19"/>
  <c r="BR15" i="19"/>
  <c r="BT15" i="19"/>
  <c r="BV15" i="19"/>
  <c r="BX15" i="19"/>
  <c r="BZ15" i="19"/>
  <c r="AY15" i="19"/>
  <c r="BH16" i="19"/>
  <c r="BJ16" i="19"/>
  <c r="BL16" i="19"/>
  <c r="BN16" i="19"/>
  <c r="BP16" i="19"/>
  <c r="BR16" i="19"/>
  <c r="BT16" i="19"/>
  <c r="BV16" i="19"/>
  <c r="BX16" i="19"/>
  <c r="BZ16" i="19"/>
  <c r="AY16" i="19"/>
  <c r="BH17" i="19"/>
  <c r="BJ17" i="19"/>
  <c r="BL17" i="19"/>
  <c r="BN17" i="19"/>
  <c r="BP17" i="19"/>
  <c r="BR17" i="19"/>
  <c r="BT17" i="19"/>
  <c r="BV17" i="19"/>
  <c r="BX17" i="19"/>
  <c r="BZ17" i="19"/>
  <c r="AY17" i="19"/>
  <c r="BH18" i="19"/>
  <c r="BJ18" i="19"/>
  <c r="BL18" i="19"/>
  <c r="BN18" i="19"/>
  <c r="BP18" i="19"/>
  <c r="BT18" i="19"/>
  <c r="BX18" i="19"/>
  <c r="BH19" i="19"/>
  <c r="BL19" i="19"/>
  <c r="BP19" i="19"/>
  <c r="BT19" i="19"/>
  <c r="BX19" i="19"/>
  <c r="BH20" i="19"/>
  <c r="BL20" i="19"/>
  <c r="BP20" i="19"/>
  <c r="BT20" i="19"/>
  <c r="BX20" i="19"/>
  <c r="BH21" i="19"/>
  <c r="BL21" i="19"/>
  <c r="BP21" i="19"/>
  <c r="BT21" i="19"/>
  <c r="BX21" i="19"/>
  <c r="BH22" i="19"/>
  <c r="BL22" i="19"/>
  <c r="BP22" i="19"/>
  <c r="BT22" i="19"/>
  <c r="BX22" i="19"/>
  <c r="BH23" i="19"/>
  <c r="BL23" i="19"/>
  <c r="BP23" i="19"/>
  <c r="BT23" i="19"/>
  <c r="BX23" i="19"/>
  <c r="BH24" i="19"/>
  <c r="BL24" i="19"/>
  <c r="BP24" i="19"/>
  <c r="BT24" i="19"/>
  <c r="BX24" i="19"/>
  <c r="BH25" i="19"/>
  <c r="BL25" i="19"/>
  <c r="BP25" i="19"/>
  <c r="BT25" i="19"/>
  <c r="BX25" i="19"/>
  <c r="BH26" i="19"/>
  <c r="BL26" i="19"/>
  <c r="BP26" i="19"/>
  <c r="BT26" i="19"/>
  <c r="BX26" i="19"/>
  <c r="BH27" i="19"/>
  <c r="BL27" i="19"/>
  <c r="BP27" i="19"/>
  <c r="BT27" i="19"/>
  <c r="BX27" i="19"/>
  <c r="BH28" i="19"/>
  <c r="BL28" i="19"/>
  <c r="BP28" i="19"/>
  <c r="BT28" i="19"/>
  <c r="BX28" i="19"/>
  <c r="BH29" i="19"/>
  <c r="BL29" i="19"/>
  <c r="BP29" i="19"/>
  <c r="BT29" i="19"/>
  <c r="BX29" i="19"/>
  <c r="BH30" i="19"/>
  <c r="BL30" i="19"/>
  <c r="BP30" i="19"/>
  <c r="BT30" i="19"/>
  <c r="BX30" i="19"/>
  <c r="BH31" i="19"/>
  <c r="BL31" i="19"/>
  <c r="BP31" i="19"/>
  <c r="BT31" i="19"/>
  <c r="BX31" i="19"/>
  <c r="BH32" i="19"/>
  <c r="BL32" i="19"/>
  <c r="BP32" i="19"/>
  <c r="BT32" i="19"/>
  <c r="BX32" i="19"/>
  <c r="BH33" i="19"/>
  <c r="BL33" i="19"/>
  <c r="BP33" i="19"/>
  <c r="BT33" i="19"/>
  <c r="BX33" i="19"/>
  <c r="BH34" i="19"/>
  <c r="BL34" i="19"/>
  <c r="BP34" i="19"/>
  <c r="BT34" i="19"/>
  <c r="BX34" i="19"/>
  <c r="BH35" i="19"/>
  <c r="BL35" i="19"/>
  <c r="BQ15" i="19"/>
  <c r="BY15" i="19"/>
  <c r="AX15" i="19"/>
  <c r="BO16" i="19"/>
  <c r="BY16" i="19"/>
  <c r="AX16" i="19"/>
  <c r="BO17" i="19"/>
  <c r="BY17" i="19"/>
  <c r="AX17" i="19"/>
  <c r="BR18" i="19"/>
  <c r="BR19" i="19"/>
  <c r="BN20" i="19"/>
  <c r="BJ21" i="19"/>
  <c r="BR21" i="19"/>
  <c r="BV21" i="19"/>
  <c r="BZ21" i="19"/>
  <c r="AY21" i="19"/>
  <c r="BJ22" i="19"/>
  <c r="BN22" i="19"/>
  <c r="BR22" i="19"/>
  <c r="BV22" i="19"/>
  <c r="BZ22" i="19"/>
  <c r="AY22" i="19"/>
  <c r="BJ23" i="19"/>
  <c r="BN23" i="19"/>
  <c r="BR23" i="19"/>
  <c r="BV23" i="19"/>
  <c r="BZ23" i="19"/>
  <c r="AY23" i="19"/>
  <c r="BJ24" i="19"/>
  <c r="BN24" i="19"/>
  <c r="BR24" i="19"/>
  <c r="BV24" i="19"/>
  <c r="BZ24" i="19"/>
  <c r="AY24" i="19"/>
  <c r="BJ25" i="19"/>
  <c r="BN25" i="19"/>
  <c r="BR25" i="19"/>
  <c r="BV25" i="19"/>
  <c r="BZ25" i="19"/>
  <c r="AY25" i="19"/>
  <c r="BJ26" i="19"/>
  <c r="BN26" i="19"/>
  <c r="BR26" i="19"/>
  <c r="BV26" i="19"/>
  <c r="BZ26" i="19"/>
  <c r="AY26" i="19"/>
  <c r="BJ27" i="19"/>
  <c r="BN27" i="19"/>
  <c r="BR27" i="19"/>
  <c r="BV27" i="19"/>
  <c r="BZ27" i="19"/>
  <c r="AY27" i="19"/>
  <c r="BJ28" i="19"/>
  <c r="BN28" i="19"/>
  <c r="BR28" i="19"/>
  <c r="BV28" i="19"/>
  <c r="BZ28" i="19"/>
  <c r="AY28" i="19"/>
  <c r="BJ29" i="19"/>
  <c r="BN29" i="19"/>
  <c r="BR29" i="19"/>
  <c r="BV29" i="19"/>
  <c r="BZ29" i="19"/>
  <c r="AY29" i="19"/>
  <c r="BJ30" i="19"/>
  <c r="BN30" i="19"/>
  <c r="BR30" i="19"/>
  <c r="BV30" i="19"/>
  <c r="BZ30" i="19"/>
  <c r="AY30" i="19"/>
  <c r="BJ31" i="19"/>
  <c r="BN31" i="19"/>
  <c r="BR31" i="19"/>
  <c r="BV31" i="19"/>
  <c r="BZ31" i="19"/>
  <c r="AY31" i="19"/>
  <c r="BJ32" i="19"/>
  <c r="BN32" i="19"/>
  <c r="BR32" i="19"/>
  <c r="BV32" i="19"/>
  <c r="BZ32" i="19"/>
  <c r="AY32" i="19"/>
  <c r="BJ33" i="19"/>
  <c r="BN33" i="19"/>
  <c r="BR33" i="19"/>
  <c r="BV33" i="19"/>
  <c r="BZ33" i="19"/>
  <c r="AY33" i="19"/>
  <c r="BJ34" i="19"/>
  <c r="BN34" i="19"/>
  <c r="BR34" i="19"/>
  <c r="BV34" i="19"/>
  <c r="BZ34" i="19"/>
  <c r="AY34" i="19"/>
  <c r="BJ35" i="19"/>
  <c r="BQ18" i="19"/>
  <c r="BS18" i="19"/>
  <c r="BU18" i="19"/>
  <c r="BW18" i="19"/>
  <c r="BY18" i="19"/>
  <c r="AX18" i="19"/>
  <c r="CA18" i="19"/>
  <c r="AZ18" i="19"/>
  <c r="BI19" i="19"/>
  <c r="BK19" i="19"/>
  <c r="BM19" i="19"/>
  <c r="BO19" i="19"/>
  <c r="BQ19" i="19"/>
  <c r="BS19" i="19"/>
  <c r="BU19" i="19"/>
  <c r="BW19" i="19"/>
  <c r="BY19" i="19"/>
  <c r="AX19" i="19"/>
  <c r="CA19" i="19"/>
  <c r="AZ19" i="19"/>
  <c r="BI20" i="19"/>
  <c r="BK20" i="19"/>
  <c r="BM20" i="19"/>
  <c r="BO20" i="19"/>
  <c r="BQ20" i="19"/>
  <c r="BS20" i="19"/>
  <c r="BU20" i="19"/>
  <c r="BW20" i="19"/>
  <c r="BY20" i="19"/>
  <c r="AX20" i="19"/>
  <c r="CA20" i="19"/>
  <c r="AZ20" i="19"/>
  <c r="BI21" i="19"/>
  <c r="BK21" i="19"/>
  <c r="BM21" i="19"/>
  <c r="BO21" i="19"/>
  <c r="BQ21" i="19"/>
  <c r="BS21" i="19"/>
  <c r="BU21" i="19"/>
  <c r="BW21" i="19"/>
  <c r="BY21" i="19"/>
  <c r="AX21" i="19"/>
  <c r="CA21" i="19"/>
  <c r="AZ21" i="19"/>
  <c r="BI22" i="19"/>
  <c r="BK22" i="19"/>
  <c r="BM22" i="19"/>
  <c r="BO22" i="19"/>
  <c r="BQ22" i="19"/>
  <c r="BS22" i="19"/>
  <c r="BU22" i="19"/>
  <c r="BW22" i="19"/>
  <c r="BY22" i="19"/>
  <c r="AX22" i="19"/>
  <c r="CA22" i="19"/>
  <c r="AZ22" i="19"/>
  <c r="BI23" i="19"/>
  <c r="BK23" i="19"/>
  <c r="BM23" i="19"/>
  <c r="BO23" i="19"/>
  <c r="BQ23" i="19"/>
  <c r="BS23" i="19"/>
  <c r="BU23" i="19"/>
  <c r="BW23" i="19"/>
  <c r="BY23" i="19"/>
  <c r="AX23" i="19"/>
  <c r="CA23" i="19"/>
  <c r="AZ23" i="19"/>
  <c r="BI24" i="19"/>
  <c r="BK24" i="19"/>
  <c r="BM24" i="19"/>
  <c r="BO24" i="19"/>
  <c r="BQ24" i="19"/>
  <c r="BS24" i="19"/>
  <c r="BU24" i="19"/>
  <c r="BW24" i="19"/>
  <c r="BY24" i="19"/>
  <c r="AX24" i="19"/>
  <c r="CA24" i="19"/>
  <c r="AZ24" i="19"/>
  <c r="BI25" i="19"/>
  <c r="BK25" i="19"/>
  <c r="BM25" i="19"/>
  <c r="BO25" i="19"/>
  <c r="BQ25" i="19"/>
  <c r="BS25" i="19"/>
  <c r="BU25" i="19"/>
  <c r="BW25" i="19"/>
  <c r="BY25" i="19"/>
  <c r="AX25" i="19"/>
  <c r="CA25" i="19"/>
  <c r="AZ25" i="19"/>
  <c r="BI26" i="19"/>
  <c r="BK26" i="19"/>
  <c r="BM26" i="19"/>
  <c r="BO26" i="19"/>
  <c r="BQ26" i="19"/>
  <c r="BS26" i="19"/>
  <c r="BU26" i="19"/>
  <c r="BW26" i="19"/>
  <c r="BY26" i="19"/>
  <c r="AX26" i="19"/>
  <c r="CA26" i="19"/>
  <c r="AZ26" i="19"/>
  <c r="BI27" i="19"/>
  <c r="BK27" i="19"/>
  <c r="BM27" i="19"/>
  <c r="BO27" i="19"/>
  <c r="BQ27" i="19"/>
  <c r="BS27" i="19"/>
  <c r="BU27" i="19"/>
  <c r="BW27" i="19"/>
  <c r="BY27" i="19"/>
  <c r="AX27" i="19"/>
  <c r="CA27" i="19"/>
  <c r="AZ27" i="19"/>
  <c r="BI28" i="19"/>
  <c r="BK28" i="19"/>
  <c r="BM28" i="19"/>
  <c r="BO28" i="19"/>
  <c r="BQ28" i="19"/>
  <c r="BS28" i="19"/>
  <c r="BU28" i="19"/>
  <c r="BW28" i="19"/>
  <c r="BY28" i="19"/>
  <c r="AX28" i="19"/>
  <c r="CA28" i="19"/>
  <c r="AZ28" i="19"/>
  <c r="BI29" i="19"/>
  <c r="BK29" i="19"/>
  <c r="BM29" i="19"/>
  <c r="BO29" i="19"/>
  <c r="BQ29" i="19"/>
  <c r="BS29" i="19"/>
  <c r="BU29" i="19"/>
  <c r="BW29" i="19"/>
  <c r="AX29" i="19"/>
  <c r="BY29" i="19"/>
  <c r="AZ29" i="19"/>
  <c r="CA29" i="19"/>
  <c r="BI30" i="19"/>
  <c r="BK30" i="19"/>
  <c r="BM30" i="19"/>
  <c r="BO30" i="19"/>
  <c r="BQ30" i="19"/>
  <c r="BS30" i="19"/>
  <c r="BU30" i="19"/>
  <c r="BW30" i="19"/>
  <c r="AX30" i="19"/>
  <c r="BY30" i="19"/>
  <c r="AZ30" i="19"/>
  <c r="CA30" i="19"/>
  <c r="BI31" i="19"/>
  <c r="BK31" i="19"/>
  <c r="BM31" i="19"/>
  <c r="BO31" i="19"/>
  <c r="BQ31" i="19"/>
  <c r="BS31" i="19"/>
  <c r="BU31" i="19"/>
  <c r="BW31" i="19"/>
  <c r="AX31" i="19"/>
  <c r="BY31" i="19"/>
  <c r="AZ31" i="19"/>
  <c r="CA31" i="19"/>
  <c r="BI32" i="19"/>
  <c r="BK32" i="19"/>
  <c r="BM32" i="19"/>
  <c r="BO32" i="19"/>
  <c r="BQ32" i="19"/>
  <c r="BS32" i="19"/>
  <c r="BU32" i="19"/>
  <c r="BW32" i="19"/>
  <c r="BY32" i="19"/>
  <c r="AX32" i="19"/>
  <c r="AZ32" i="19"/>
  <c r="CA32" i="19"/>
  <c r="BI33" i="19"/>
  <c r="BK33" i="19"/>
  <c r="BM33" i="19"/>
  <c r="BO33" i="19"/>
  <c r="BQ33" i="19"/>
  <c r="BS33" i="19"/>
  <c r="BU33" i="19"/>
  <c r="BW33" i="19"/>
  <c r="AX33" i="19"/>
  <c r="BY33" i="19"/>
  <c r="CA33" i="19"/>
  <c r="AZ33" i="19"/>
  <c r="BI34" i="19"/>
  <c r="BK34" i="19"/>
  <c r="BM34" i="19"/>
  <c r="BO34" i="19"/>
  <c r="BQ34" i="19"/>
  <c r="BS34" i="19"/>
  <c r="BU34" i="19"/>
  <c r="BW34" i="19"/>
  <c r="AX34" i="19"/>
  <c r="BY34" i="19"/>
  <c r="AZ34" i="19"/>
  <c r="CA34" i="19"/>
  <c r="BI35" i="19"/>
  <c r="BK35" i="19"/>
  <c r="BM35" i="19"/>
  <c r="BO35" i="19"/>
  <c r="BQ35" i="19"/>
  <c r="BS35" i="19"/>
  <c r="BU35" i="19"/>
  <c r="BW35" i="19"/>
  <c r="AX35" i="19"/>
  <c r="BY35" i="19"/>
  <c r="AZ35" i="19"/>
  <c r="CA35" i="19"/>
  <c r="BI36" i="19"/>
  <c r="BK36" i="19"/>
  <c r="BM36" i="19"/>
  <c r="BO36" i="19"/>
  <c r="BQ36" i="19"/>
  <c r="BS36" i="19"/>
  <c r="BU36" i="19"/>
  <c r="BW36" i="19"/>
  <c r="AX36" i="19"/>
  <c r="BY36" i="19"/>
  <c r="AZ36" i="19"/>
  <c r="CA36" i="19"/>
  <c r="BI37" i="19"/>
  <c r="BK37" i="19"/>
  <c r="BM37" i="19"/>
  <c r="BO37" i="19"/>
  <c r="BQ37" i="19"/>
  <c r="BS37" i="19"/>
  <c r="BU37" i="19"/>
  <c r="BW37" i="19"/>
  <c r="AX37" i="19"/>
  <c r="BY37" i="19"/>
  <c r="AZ37" i="19"/>
  <c r="CA37" i="19"/>
  <c r="BI38" i="19"/>
  <c r="BK38" i="19"/>
  <c r="BM38" i="19"/>
  <c r="BO38" i="19"/>
  <c r="BQ38" i="19"/>
  <c r="BS38" i="19"/>
  <c r="BU38" i="19"/>
  <c r="BW38" i="19"/>
  <c r="AX38" i="19"/>
  <c r="BY38" i="19"/>
  <c r="AZ38" i="19"/>
  <c r="CA38" i="19"/>
  <c r="BN35" i="19"/>
  <c r="BP35" i="19"/>
  <c r="BR35" i="19"/>
  <c r="BT35" i="19"/>
  <c r="BV35" i="19"/>
  <c r="BX35" i="19"/>
  <c r="BZ35" i="19"/>
  <c r="AY35" i="19"/>
  <c r="BH36" i="19"/>
  <c r="BJ36" i="19"/>
  <c r="BL36" i="19"/>
  <c r="BN36" i="19"/>
  <c r="BP36" i="19"/>
  <c r="BR36" i="19"/>
  <c r="BT36" i="19"/>
  <c r="BV36" i="19"/>
  <c r="BX36" i="19"/>
  <c r="BZ36" i="19"/>
  <c r="AY36" i="19"/>
  <c r="BH37" i="19"/>
  <c r="BJ37" i="19"/>
  <c r="BL37" i="19"/>
  <c r="BN37" i="19"/>
  <c r="BP37" i="19"/>
  <c r="BR37" i="19"/>
  <c r="BT37" i="19"/>
  <c r="BV37" i="19"/>
  <c r="BX37" i="19"/>
  <c r="AY37" i="19"/>
  <c r="BZ37" i="19"/>
  <c r="BH38" i="19"/>
  <c r="BJ38" i="19"/>
  <c r="BL38" i="19"/>
  <c r="BN38" i="19"/>
  <c r="BP38" i="19"/>
  <c r="BR38" i="19"/>
  <c r="BT38" i="19"/>
  <c r="BV38" i="19"/>
  <c r="BX38" i="19"/>
  <c r="BZ38" i="19"/>
  <c r="AY38" i="19"/>
  <c r="BD9" i="19" l="1"/>
  <c r="Z14" i="19"/>
  <c r="X14" i="19"/>
  <c r="AA3" i="19"/>
  <c r="AC12" i="19"/>
  <c r="AC13" i="19"/>
  <c r="AC14" i="19"/>
  <c r="AC3" i="19"/>
  <c r="BC6" i="19"/>
  <c r="CB8" i="19" l="1"/>
  <c r="CE8" i="19" s="1"/>
  <c r="CB5" i="19"/>
  <c r="CE5" i="19" s="1"/>
  <c r="CB11" i="19"/>
  <c r="CE11" i="19" s="1"/>
  <c r="CB7" i="19"/>
  <c r="CE7" i="19" s="1"/>
  <c r="CB10" i="19"/>
  <c r="CE10" i="19" s="1"/>
  <c r="CB6" i="19"/>
  <c r="CE6" i="19" s="1"/>
  <c r="CB9" i="19"/>
  <c r="CE9" i="19" s="1"/>
  <c r="CC8" i="19"/>
  <c r="CD8" i="19" s="1"/>
  <c r="CC5" i="19"/>
  <c r="CD5" i="19" s="1"/>
  <c r="CC11" i="19"/>
  <c r="CD11" i="19" s="1"/>
  <c r="CC7" i="19"/>
  <c r="CD7" i="19" s="1"/>
  <c r="CC10" i="19"/>
  <c r="CD10" i="19" s="1"/>
  <c r="CC6" i="19"/>
  <c r="CD6" i="19" s="1"/>
  <c r="CC9" i="19"/>
  <c r="CD9" i="19" s="1"/>
  <c r="BD11" i="19"/>
  <c r="BD10" i="19"/>
  <c r="BC7" i="19"/>
  <c r="BC8" i="19" l="1"/>
  <c r="BC9" i="19" l="1"/>
  <c r="BC10" i="19" l="1"/>
  <c r="BC11" i="19" l="1"/>
  <c r="AU4" i="19" l="1"/>
  <c r="AU10" i="19" s="1"/>
  <c r="AP4" i="19"/>
  <c r="AP11" i="19" s="1"/>
  <c r="AH4" i="19"/>
  <c r="AH5" i="19" s="1"/>
  <c r="AV4" i="19"/>
  <c r="AV5" i="19" s="1"/>
  <c r="AW4" i="19"/>
  <c r="AW5" i="19" s="1"/>
  <c r="AZ4" i="19"/>
  <c r="AZ5" i="19" s="1"/>
  <c r="AX4" i="19"/>
  <c r="AX6" i="19" s="1"/>
  <c r="AM4" i="19"/>
  <c r="AM11" i="19" s="1"/>
  <c r="AL4" i="19"/>
  <c r="AL6" i="19" s="1"/>
  <c r="AY4" i="19"/>
  <c r="AY7" i="19" s="1"/>
  <c r="AI4" i="19"/>
  <c r="BJ6" i="19" s="1"/>
  <c r="AK4" i="19"/>
  <c r="AK11" i="19" s="1"/>
  <c r="AS4" i="19"/>
  <c r="AS8" i="19" s="1"/>
  <c r="AR4" i="19"/>
  <c r="AR6" i="19" s="1"/>
  <c r="AO4" i="19"/>
  <c r="BP6" i="19" s="1"/>
  <c r="AJ4" i="19"/>
  <c r="AJ7" i="19" s="1"/>
  <c r="AT4" i="19"/>
  <c r="AT6" i="19" s="1"/>
  <c r="AQ4" i="19"/>
  <c r="BR4" i="19" s="1"/>
  <c r="AN4" i="19"/>
  <c r="AN5" i="19" s="1"/>
  <c r="AG4" i="19"/>
  <c r="BH7" i="19" s="1"/>
  <c r="BK6" i="19" l="1"/>
  <c r="BR6" i="19"/>
  <c r="AR7" i="19"/>
  <c r="AU5" i="19"/>
  <c r="BH8" i="19"/>
  <c r="BR9" i="19"/>
  <c r="BK9" i="19"/>
  <c r="AR9" i="19"/>
  <c r="BV10" i="19"/>
  <c r="BO4" i="19"/>
  <c r="AT8" i="19"/>
  <c r="AT11" i="19"/>
  <c r="BP5" i="19"/>
  <c r="AO10" i="19"/>
  <c r="BT10" i="19"/>
  <c r="AU8" i="19"/>
  <c r="BV9" i="19"/>
  <c r="BY5" i="19"/>
  <c r="AX7" i="19"/>
  <c r="AX11" i="19"/>
  <c r="BY6" i="19"/>
  <c r="BX5" i="19"/>
  <c r="BX11" i="19"/>
  <c r="AW6" i="19"/>
  <c r="AH6" i="19"/>
  <c r="AH8" i="19"/>
  <c r="BI4" i="19"/>
  <c r="AH7" i="19"/>
  <c r="AN8" i="19"/>
  <c r="BO5" i="19"/>
  <c r="AQ5" i="19"/>
  <c r="BU8" i="19"/>
  <c r="AJ5" i="19"/>
  <c r="BP7" i="19"/>
  <c r="BS5" i="19"/>
  <c r="BT5" i="19"/>
  <c r="AU6" i="19"/>
  <c r="BV8" i="19"/>
  <c r="AU9" i="19"/>
  <c r="BV6" i="19"/>
  <c r="BY4" i="19"/>
  <c r="AX10" i="19"/>
  <c r="BY8" i="19"/>
  <c r="AW8" i="19"/>
  <c r="BX9" i="19"/>
  <c r="BX10" i="19"/>
  <c r="BX6" i="19"/>
  <c r="BI10" i="19"/>
  <c r="BI7" i="19"/>
  <c r="BI6" i="19"/>
  <c r="AG9" i="19"/>
  <c r="AG5" i="19"/>
  <c r="AG10" i="19"/>
  <c r="AG6" i="19"/>
  <c r="AG8" i="19"/>
  <c r="AG7" i="19"/>
  <c r="BH5" i="19"/>
  <c r="BH11" i="19"/>
  <c r="AE4" i="19"/>
  <c r="BH10" i="19"/>
  <c r="AN11" i="19"/>
  <c r="BO10" i="19"/>
  <c r="BO8" i="19"/>
  <c r="BO9" i="19"/>
  <c r="AN7" i="19"/>
  <c r="BO11" i="19"/>
  <c r="BO6" i="19"/>
  <c r="AN9" i="19"/>
  <c r="BR7" i="19"/>
  <c r="AQ9" i="19"/>
  <c r="BR5" i="19"/>
  <c r="AQ8" i="19"/>
  <c r="AQ7" i="19"/>
  <c r="AQ10" i="19"/>
  <c r="BR10" i="19"/>
  <c r="AQ11" i="19"/>
  <c r="BU11" i="19"/>
  <c r="AT7" i="19"/>
  <c r="AT10" i="19"/>
  <c r="BU4" i="19"/>
  <c r="AT5" i="19"/>
  <c r="BU10" i="19"/>
  <c r="AT9" i="19"/>
  <c r="BU9" i="19"/>
  <c r="BK4" i="19"/>
  <c r="AJ9" i="19"/>
  <c r="AJ11" i="19"/>
  <c r="AJ10" i="19"/>
  <c r="BK7" i="19"/>
  <c r="BK10" i="19"/>
  <c r="BK5" i="19"/>
  <c r="BK8" i="19"/>
  <c r="BP4" i="19"/>
  <c r="AO5" i="19"/>
  <c r="BP10" i="19"/>
  <c r="AO7" i="19"/>
  <c r="AO11" i="19"/>
  <c r="BP9" i="19"/>
  <c r="AO8" i="19"/>
  <c r="BP8" i="19"/>
  <c r="AR8" i="19"/>
  <c r="BS9" i="19"/>
  <c r="AR5" i="19"/>
  <c r="BS7" i="19"/>
  <c r="AR10" i="19"/>
  <c r="AR11" i="19"/>
  <c r="BS10" i="19"/>
  <c r="BS4" i="19"/>
  <c r="AS9" i="19"/>
  <c r="BT9" i="19"/>
  <c r="BT6" i="19"/>
  <c r="BT8" i="19"/>
  <c r="BT7" i="19"/>
  <c r="AS7" i="19"/>
  <c r="BT11" i="19"/>
  <c r="AS10" i="19"/>
  <c r="AS11" i="19"/>
  <c r="AS5" i="19"/>
  <c r="BH6" i="19"/>
  <c r="AG11" i="19"/>
  <c r="BH9" i="19"/>
  <c r="BH4" i="19"/>
  <c r="AN6" i="19"/>
  <c r="AN10" i="19"/>
  <c r="BO7" i="19"/>
  <c r="AQ6" i="19"/>
  <c r="BR11" i="19"/>
  <c r="BR8" i="19"/>
  <c r="BU5" i="19"/>
  <c r="BU6" i="19"/>
  <c r="BU7" i="19"/>
  <c r="AJ6" i="19"/>
  <c r="AJ8" i="19"/>
  <c r="BK11" i="19"/>
  <c r="BP11" i="19"/>
  <c r="AO6" i="19"/>
  <c r="AO9" i="19"/>
  <c r="BS8" i="19"/>
  <c r="BS6" i="19"/>
  <c r="BS11" i="19"/>
  <c r="AS6" i="19"/>
  <c r="BT4" i="19"/>
  <c r="BL6" i="19"/>
  <c r="BL4" i="19"/>
  <c r="BL5" i="19"/>
  <c r="AK6" i="19"/>
  <c r="BL11" i="19"/>
  <c r="BL9" i="19"/>
  <c r="BL8" i="19"/>
  <c r="AI8" i="19"/>
  <c r="AI11" i="19"/>
  <c r="AI7" i="19"/>
  <c r="BJ8" i="19"/>
  <c r="AI9" i="19"/>
  <c r="BJ5" i="19"/>
  <c r="AI10" i="19"/>
  <c r="AY8" i="19"/>
  <c r="AY9" i="19"/>
  <c r="BZ11" i="19"/>
  <c r="AY10" i="19"/>
  <c r="BZ6" i="19"/>
  <c r="BZ9" i="19"/>
  <c r="AY6" i="19"/>
  <c r="AL5" i="19"/>
  <c r="BM9" i="19"/>
  <c r="BM7" i="19"/>
  <c r="AL8" i="19"/>
  <c r="BM4" i="19"/>
  <c r="BM5" i="19"/>
  <c r="AL11" i="19"/>
  <c r="AM7" i="19"/>
  <c r="AM6" i="19"/>
  <c r="AM10" i="19"/>
  <c r="BN11" i="19"/>
  <c r="BN8" i="19"/>
  <c r="AM9" i="19"/>
  <c r="BN4" i="19"/>
  <c r="CA4" i="19"/>
  <c r="AZ9" i="19"/>
  <c r="CA8" i="19"/>
  <c r="CA6" i="19"/>
  <c r="CA5" i="19"/>
  <c r="AZ6" i="19"/>
  <c r="CA9" i="19"/>
  <c r="CA7" i="19"/>
  <c r="BW11" i="19"/>
  <c r="BW8" i="19"/>
  <c r="BW9" i="19"/>
  <c r="AV11" i="19"/>
  <c r="BW10" i="19"/>
  <c r="BW4" i="19"/>
  <c r="BW5" i="19"/>
  <c r="BW7" i="19"/>
  <c r="AP8" i="19"/>
  <c r="AP10" i="19"/>
  <c r="BQ4" i="19"/>
  <c r="AP6" i="19"/>
  <c r="BQ9" i="19"/>
  <c r="BQ6" i="19"/>
  <c r="BQ8" i="19"/>
  <c r="AP9" i="19"/>
  <c r="AK10" i="19"/>
  <c r="AK8" i="19"/>
  <c r="AK9" i="19"/>
  <c r="BL10" i="19"/>
  <c r="BL7" i="19"/>
  <c r="AK5" i="19"/>
  <c r="AK7" i="19"/>
  <c r="AI6" i="19"/>
  <c r="BJ11" i="19"/>
  <c r="BJ9" i="19"/>
  <c r="BJ4" i="19"/>
  <c r="AI5" i="19"/>
  <c r="BJ10" i="19"/>
  <c r="BJ7" i="19"/>
  <c r="BZ7" i="19"/>
  <c r="BZ10" i="19"/>
  <c r="BZ4" i="19"/>
  <c r="BZ8" i="19"/>
  <c r="BZ5" i="19"/>
  <c r="AY5" i="19"/>
  <c r="AY11" i="19"/>
  <c r="AL7" i="19"/>
  <c r="AL10" i="19"/>
  <c r="BM6" i="19"/>
  <c r="BM11" i="19"/>
  <c r="AL9" i="19"/>
  <c r="BM8" i="19"/>
  <c r="BM10" i="19"/>
  <c r="BN10" i="19"/>
  <c r="BN6" i="19"/>
  <c r="BN5" i="19"/>
  <c r="BN9" i="19"/>
  <c r="AM8" i="19"/>
  <c r="BN7" i="19"/>
  <c r="AM5" i="19"/>
  <c r="BV4" i="19"/>
  <c r="BV7" i="19"/>
  <c r="BV11" i="19"/>
  <c r="AU11" i="19"/>
  <c r="BV5" i="19"/>
  <c r="AU7" i="19"/>
  <c r="BY11" i="19"/>
  <c r="BY9" i="19"/>
  <c r="BY10" i="19"/>
  <c r="BY7" i="19"/>
  <c r="AX5" i="19"/>
  <c r="AX9" i="19"/>
  <c r="AX8" i="19"/>
  <c r="AZ7" i="19"/>
  <c r="CA10" i="19"/>
  <c r="AZ8" i="19"/>
  <c r="CA11" i="19"/>
  <c r="AZ10" i="19"/>
  <c r="AZ11" i="19"/>
  <c r="AW11" i="19"/>
  <c r="BX7" i="19"/>
  <c r="AW10" i="19"/>
  <c r="BX8" i="19"/>
  <c r="BX4" i="19"/>
  <c r="AW9" i="19"/>
  <c r="AW7" i="19"/>
  <c r="AV7" i="19"/>
  <c r="AV10" i="19"/>
  <c r="BW6" i="19"/>
  <c r="AV9" i="19"/>
  <c r="AV6" i="19"/>
  <c r="AV8" i="19"/>
  <c r="AH9" i="19"/>
  <c r="BI5" i="19"/>
  <c r="AH11" i="19"/>
  <c r="BI11" i="19"/>
  <c r="BI9" i="19"/>
  <c r="BI8" i="19"/>
  <c r="AH10" i="19"/>
  <c r="AP5" i="19"/>
  <c r="BQ10" i="19"/>
  <c r="BQ11" i="19"/>
  <c r="BQ7" i="19"/>
  <c r="AP7" i="19"/>
  <c r="BQ5" i="19"/>
  <c r="AC7" i="19" l="1"/>
  <c r="AA8" i="19"/>
  <c r="AB7" i="19"/>
  <c r="Y11" i="19"/>
  <c r="X11" i="19"/>
  <c r="BE11" i="19"/>
  <c r="BF11" i="19"/>
  <c r="Z11" i="19"/>
  <c r="AC10" i="19"/>
  <c r="AB10" i="19"/>
  <c r="AA10" i="19"/>
  <c r="CF10" i="19"/>
  <c r="CG10" i="19"/>
  <c r="BG10" i="19" s="1"/>
  <c r="AB11" i="19"/>
  <c r="AC11" i="19"/>
  <c r="AA11" i="19"/>
  <c r="CF11" i="19"/>
  <c r="CG11" i="19"/>
  <c r="BG11" i="19" s="1"/>
  <c r="Z7" i="19"/>
  <c r="X7" i="19"/>
  <c r="Y7" i="19"/>
  <c r="BE7" i="19"/>
  <c r="BF7" i="19"/>
  <c r="Y6" i="19"/>
  <c r="X6" i="19"/>
  <c r="Z6" i="19"/>
  <c r="BE6" i="19"/>
  <c r="BF6" i="19"/>
  <c r="BE5" i="19"/>
  <c r="X5" i="19"/>
  <c r="Z5" i="19"/>
  <c r="Y5" i="19"/>
  <c r="BF5" i="19"/>
  <c r="AC9" i="19"/>
  <c r="AB9" i="19"/>
  <c r="CG9" i="19"/>
  <c r="BG9" i="19" s="1"/>
  <c r="CF9" i="19"/>
  <c r="AA9" i="19"/>
  <c r="CF6" i="19"/>
  <c r="AB6" i="19"/>
  <c r="CG6" i="19"/>
  <c r="BG6" i="19" s="1"/>
  <c r="AA6" i="19"/>
  <c r="AC6" i="19"/>
  <c r="AA5" i="19"/>
  <c r="CF5" i="19"/>
  <c r="AB5" i="19"/>
  <c r="AC5" i="19"/>
  <c r="CG5" i="19"/>
  <c r="BG5" i="19" s="1"/>
  <c r="Z8" i="19"/>
  <c r="Y8" i="19"/>
  <c r="X8" i="19"/>
  <c r="BF8" i="19"/>
  <c r="BE8" i="19"/>
  <c r="BF10" i="19"/>
  <c r="BE10" i="19"/>
  <c r="X10" i="19"/>
  <c r="Y10" i="19"/>
  <c r="Z10" i="19"/>
  <c r="X9" i="19"/>
  <c r="BF9" i="19"/>
  <c r="BE9" i="19"/>
  <c r="Z9" i="19"/>
  <c r="Y9" i="19"/>
  <c r="CG7" i="19"/>
  <c r="BG7" i="19" s="1"/>
  <c r="AB8" i="19"/>
  <c r="CF7" i="19"/>
  <c r="AC8" i="19"/>
  <c r="CF8" i="19"/>
  <c r="AA7" i="19"/>
  <c r="CG8" i="19"/>
  <c r="BG8" i="19" s="1"/>
</calcChain>
</file>

<file path=xl/comments1.xml><?xml version="1.0" encoding="utf-8"?>
<comments xmlns="http://schemas.openxmlformats.org/spreadsheetml/2006/main">
  <authors>
    <author>Pål</author>
  </authors>
  <commentList>
    <comment ref="X1" authorId="0" shapeId="0">
      <text>
        <r>
          <rPr>
            <sz val="9"/>
            <color indexed="81"/>
            <rFont val="Tahoma"/>
            <family val="2"/>
          </rPr>
          <t>Her blir vurdert relativt avvik i % av konsentrasjonen</t>
        </r>
      </text>
    </comment>
    <comment ref="AA1" authorId="0" shapeId="0">
      <text>
        <r>
          <rPr>
            <sz val="9"/>
            <color indexed="81"/>
            <rFont val="Tahoma"/>
            <family val="2"/>
          </rPr>
          <t>Her blir vurdert absolutt avvik i analysens enheter, absolutte mål beregnes fra %-mål multiplisert med gjennomsnitt av prøvene.</t>
        </r>
      </text>
    </comment>
    <comment ref="X2" authorId="0" shapeId="0">
      <text>
        <r>
          <rPr>
            <sz val="9"/>
            <color indexed="81"/>
            <rFont val="Tahoma"/>
            <family val="2"/>
          </rPr>
          <t>Kvalitetsmål for gjennomsnittlig bias</t>
        </r>
      </text>
    </comment>
    <comment ref="Z2" authorId="0" shapeId="0">
      <text>
        <r>
          <rPr>
            <sz val="9"/>
            <color indexed="81"/>
            <rFont val="Tahoma"/>
            <family val="2"/>
          </rPr>
          <t>Kvalitetsmål for totalfeil dvs. at  95 % av alle prøvene skal tilfredsstille målet.</t>
        </r>
      </text>
    </comment>
    <comment ref="C3" authorId="0" shapeId="0">
      <text>
        <r>
          <rPr>
            <sz val="9"/>
            <color indexed="81"/>
            <rFont val="Tahoma"/>
            <family val="2"/>
          </rPr>
          <t>Hvis prøvene blir målt ved ulike tider, kan man registrere en kontroll for hver tid som brukes som en kalibrator for alle resultatene målt samtidig.</t>
        </r>
      </text>
    </comment>
    <comment ref="AA3" authorId="0" shapeId="0">
      <text>
        <r>
          <rPr>
            <sz val="9"/>
            <color indexed="81"/>
            <rFont val="Tahoma"/>
            <family val="2"/>
          </rPr>
          <t xml:space="preserve">Biasmålet i analysens enheter er beregnet som
%-målet x prøvenes gjennomsnitt </t>
        </r>
      </text>
    </comment>
    <comment ref="X4" authorId="0" shapeId="0">
      <text>
        <r>
          <rPr>
            <sz val="9"/>
            <color indexed="81"/>
            <rFont val="Tahoma"/>
            <family val="2"/>
          </rPr>
          <t>Relativt gjennomsnitlig avvik. Hvis det er større enn bias-målet blir det rød bakgrunn.</t>
        </r>
      </text>
    </comment>
    <comment ref="Y4" authorId="0" shapeId="0">
      <text>
        <r>
          <rPr>
            <sz val="9"/>
            <color indexed="81"/>
            <rFont val="Tahoma"/>
            <family val="2"/>
          </rPr>
          <t>Signifikansnivå. Hvis &lt; 5% er avviket signifikant på 5% nivå (to-sidig)</t>
        </r>
      </text>
    </comment>
    <comment ref="Z4" authorId="0" shapeId="0">
      <text>
        <r>
          <rPr>
            <sz val="9"/>
            <color indexed="81"/>
            <rFont val="Tahoma"/>
            <family val="2"/>
          </rPr>
          <t>% av prøvene utenfor mål for totalfeil. Hvis &gt; 5% blir bakgrunn rød.</t>
        </r>
      </text>
    </comment>
    <comment ref="AA4" authorId="0" shapeId="0">
      <text>
        <r>
          <rPr>
            <b/>
            <sz val="9"/>
            <color indexed="81"/>
            <rFont val="Tahoma"/>
            <family val="2"/>
          </rPr>
          <t>Pål:</t>
        </r>
        <r>
          <rPr>
            <sz val="9"/>
            <color indexed="81"/>
            <rFont val="Tahoma"/>
            <family val="2"/>
          </rPr>
          <t xml:space="preserve">
Gjennomsnittlig absolutt avvik. Hvis det er større enn biasmålet blir det rød bakgrunn.</t>
        </r>
      </text>
    </comment>
    <comment ref="AB4" authorId="0" shapeId="0">
      <text>
        <r>
          <rPr>
            <sz val="9"/>
            <color indexed="81"/>
            <rFont val="Tahoma"/>
            <family val="2"/>
          </rPr>
          <t>Signifikansnivå. Hvis &lt;5% er forskjellen signifikant forskjellig på 5% nivå.</t>
        </r>
      </text>
    </comment>
    <comment ref="AC4" authorId="0" shapeId="0">
      <text>
        <r>
          <rPr>
            <sz val="9"/>
            <color indexed="81"/>
            <rFont val="Tahoma"/>
            <family val="2"/>
          </rPr>
          <t>% av prøvene utenfor mål for totalfeil. Hvis &gt; 5% blir bakgrunn rød.</t>
        </r>
      </text>
    </comment>
  </commentList>
</comments>
</file>

<file path=xl/sharedStrings.xml><?xml version="1.0" encoding="utf-8"?>
<sst xmlns="http://schemas.openxmlformats.org/spreadsheetml/2006/main" count="131" uniqueCount="105">
  <si>
    <t>Prøve nr</t>
  </si>
  <si>
    <t>M %</t>
  </si>
  <si>
    <t>M abs</t>
  </si>
  <si>
    <t>Relative avvik</t>
  </si>
  <si>
    <t>Absolutte avvik</t>
  </si>
  <si>
    <t>Bias-mål</t>
  </si>
  <si>
    <t>Total-mål</t>
  </si>
  <si>
    <t>% &gt; mål</t>
  </si>
  <si>
    <t>Analysekriterier</t>
  </si>
  <si>
    <t>Resultater</t>
  </si>
  <si>
    <t>B</t>
  </si>
  <si>
    <t>CI</t>
  </si>
  <si>
    <t>K</t>
  </si>
  <si>
    <t>M</t>
  </si>
  <si>
    <t>Tid 0</t>
  </si>
  <si>
    <t>Tid 1</t>
  </si>
  <si>
    <t>Tid 2</t>
  </si>
  <si>
    <t>Tid 3</t>
  </si>
  <si>
    <t>Tid 4</t>
  </si>
  <si>
    <t>Tid 5</t>
  </si>
  <si>
    <t>Tid 6</t>
  </si>
  <si>
    <t>Tid 7</t>
  </si>
  <si>
    <t>-B</t>
  </si>
  <si>
    <t>-CI</t>
  </si>
  <si>
    <t>TEa</t>
  </si>
  <si>
    <t>-TEa</t>
  </si>
  <si>
    <t>Holdbarhetsforsøk</t>
  </si>
  <si>
    <t>Modell:</t>
  </si>
  <si>
    <t>Forsøket er utført ved:</t>
  </si>
  <si>
    <t>Utført I perioden:</t>
  </si>
  <si>
    <t>Kontaktperson:</t>
  </si>
  <si>
    <t>(navn, epost eller telefonnr.)</t>
  </si>
  <si>
    <t>Navn på komponent:</t>
  </si>
  <si>
    <t>Prøvemateriale:</t>
  </si>
  <si>
    <t>Batch metode</t>
  </si>
  <si>
    <t>BESKRIVELSE AV FORSØKET</t>
  </si>
  <si>
    <t>Komponent</t>
  </si>
  <si>
    <t>Hvilket instrument er benyttet?</t>
  </si>
  <si>
    <t>Hvilken analysemetode er benyttet?</t>
  </si>
  <si>
    <t>Hvilket reagens er benyttet?</t>
  </si>
  <si>
    <t xml:space="preserve">Er forsøket gjennomført under tilsvarende betingelser som de som gjelder ved vanlig rutinedrift (kryss av): </t>
  </si>
  <si>
    <t xml:space="preserve">ja, gjennomført under rutinebetingelser </t>
  </si>
  <si>
    <t xml:space="preserve">ja, rutinebetingelser er simulert </t>
  </si>
  <si>
    <t>nei</t>
  </si>
  <si>
    <t>Hvilke transportformer er testet/simulert?</t>
  </si>
  <si>
    <t>Postgang</t>
  </si>
  <si>
    <t>Hentetjeneste</t>
  </si>
  <si>
    <t>Rørpost</t>
  </si>
  <si>
    <t xml:space="preserve">Annet: </t>
  </si>
  <si>
    <t xml:space="preserve">NB! Sett inn flere rader dersom du trenger det. </t>
  </si>
  <si>
    <t>Gi en beskrivelse av hver betingelse:</t>
  </si>
  <si>
    <t>Betingelse 0 (Ref)</t>
  </si>
  <si>
    <t>Betingelse 1</t>
  </si>
  <si>
    <t>Betingelse 2</t>
  </si>
  <si>
    <t>Betingelse 3</t>
  </si>
  <si>
    <t>Betingelse 4</t>
  </si>
  <si>
    <t>Betingelse 5</t>
  </si>
  <si>
    <t>Prøverør type</t>
  </si>
  <si>
    <t>Tid fra prøvetaking til sentrifugering (min.)</t>
  </si>
  <si>
    <t>Tid fra sentrifugering til analysering (min/timer/dager/uker)</t>
  </si>
  <si>
    <r>
      <t>Temperatur før sentrifugering (</t>
    </r>
    <r>
      <rPr>
        <sz val="12"/>
        <color theme="3" tint="-0.499984740745262"/>
        <rFont val="Calibri"/>
        <family val="2"/>
      </rPr>
      <t>◦</t>
    </r>
    <r>
      <rPr>
        <sz val="12"/>
        <color theme="3" tint="-0.499984740745262"/>
        <rFont val="Arial"/>
        <family val="2"/>
      </rPr>
      <t>C)</t>
    </r>
  </si>
  <si>
    <t>Temperatur etter sentrifugering (◦C)</t>
  </si>
  <si>
    <t>Sentrifugeringsegenskaper*:</t>
  </si>
  <si>
    <t>Hastighet (G)</t>
  </si>
  <si>
    <t>Temperatur (◦C)</t>
  </si>
  <si>
    <t>Tid (min.)</t>
  </si>
  <si>
    <t>Spesielle betingelser</t>
  </si>
  <si>
    <r>
      <t>Luftfuktighet (g/m</t>
    </r>
    <r>
      <rPr>
        <vertAlign val="superscript"/>
        <sz val="12"/>
        <color theme="3" tint="-0.499984740745262"/>
        <rFont val="Arial"/>
        <family val="2"/>
      </rPr>
      <t>3</t>
    </r>
    <r>
      <rPr>
        <sz val="12"/>
        <color theme="3" tint="-0.499984740745262"/>
        <rFont val="Arial"/>
        <family val="2"/>
      </rPr>
      <t>)</t>
    </r>
  </si>
  <si>
    <t>pH</t>
  </si>
  <si>
    <t>Bruk av tørris (bare noter hvis brukt)</t>
  </si>
  <si>
    <t>Har prøven vært frosset? Oppgi temperatur</t>
  </si>
  <si>
    <t>Andre betingelser (oppgi)</t>
  </si>
  <si>
    <t>*Dersom det er brukt dobbel sentrifugeringstid angis hastighet / tid / temperatur både for 1. og 2. sentrifugering</t>
  </si>
  <si>
    <t>Vurdering av funn og annen viktig informasjon til forsøket:</t>
  </si>
  <si>
    <t>Konklusjon:</t>
  </si>
  <si>
    <t>Ikke skriv I dette arket!</t>
  </si>
  <si>
    <t xml:space="preserve">Homocystein </t>
  </si>
  <si>
    <t>Xevo</t>
  </si>
  <si>
    <t>x</t>
  </si>
  <si>
    <t>Ingen</t>
  </si>
  <si>
    <t>LC-MS/MS</t>
  </si>
  <si>
    <t>Innen 30 min</t>
  </si>
  <si>
    <t>Tid fra prøvetaking til analysering (timer)</t>
  </si>
  <si>
    <t>-</t>
  </si>
  <si>
    <t>Romtemperatur</t>
  </si>
  <si>
    <t>Sentrifugert kun en gang</t>
  </si>
  <si>
    <t>Vacuette LH Lithium Heparin Sep</t>
  </si>
  <si>
    <t>HCY på gel</t>
  </si>
  <si>
    <t>04.05.17 - 01.12.17</t>
  </si>
  <si>
    <t>Avdeling for Medisinsk Biokjemi, Stavanger Universitetssykehus</t>
  </si>
  <si>
    <t>Homocystein</t>
  </si>
  <si>
    <t>Hver prøve er satt opp til analysering sammen med vanlige rutineprøver etter 0 timer, 24 timer, 48 timer, 72 timer, 96 timer og 168 timer.</t>
  </si>
  <si>
    <t>Etter prøvetaking og sentrifugering er prøvematerialet oppbevart på prøverøret i kjøleskap i 7 dager.</t>
  </si>
  <si>
    <r>
      <rPr>
        <b/>
        <sz val="10"/>
        <rFont val="Arial"/>
        <family val="2"/>
      </rPr>
      <t xml:space="preserve">Homocystein i heparinplasma på gel </t>
    </r>
    <r>
      <rPr>
        <sz val="10"/>
        <rFont val="Arial"/>
        <family val="2"/>
      </rPr>
      <t xml:space="preserve">er holdbar i </t>
    </r>
    <r>
      <rPr>
        <b/>
        <sz val="10"/>
        <rFont val="Arial"/>
        <family val="2"/>
      </rPr>
      <t>syv døgn</t>
    </r>
    <r>
      <rPr>
        <sz val="10"/>
        <rFont val="Arial"/>
        <family val="2"/>
      </rPr>
      <t xml:space="preserve"> i kjølekap.</t>
    </r>
  </si>
  <si>
    <t>Heparinplasma</t>
  </si>
  <si>
    <t>Kristina Ravnås Hansen (kristina.ravnas.hansen@sus.no), Dag Sande (dag.sande@sus.no), Øyvind Skadberg (oyvind.skadberg@sus.no)</t>
  </si>
  <si>
    <t>Er HCY holdbar på Heparingelrør?</t>
  </si>
  <si>
    <t>Se metodebeskrivelse EQS ID 3057 (Kvalitetshåndbok på SUS)</t>
  </si>
  <si>
    <t>Holdbarhetsundersøkelsen er utført med avpipettering fra originalrør til analysering på angitte tidspunkt og analysert samme dag.</t>
  </si>
  <si>
    <t xml:space="preserve">Vi har ikke frosset ned og analysert samlet sammen med frosset nullprøve. </t>
  </si>
  <si>
    <t>Dato og signatur: 14/12-2017 Kristina Ravnås Hansen</t>
  </si>
  <si>
    <t>(Desirable Specifications for Total Error, Imprecision, and Bias, derived from intra- and inter-individual biologic variation)</t>
  </si>
  <si>
    <t>Undersøkelse er basert på tall til ønskelig bias og totalfeil fra RICOS sin tabell 1/12-17</t>
  </si>
  <si>
    <t xml:space="preserve">Mulig at et slikt oppsett ville gitt enda bedre resultater (uten dag til dag variasjon). </t>
  </si>
  <si>
    <t>Kjøleskap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</si>
</sst>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\ %"/>
    <numFmt numFmtId="165" formatCode="_ * #,##0.000_ ;_ * \-#,##0.000_ ;_ * &quot;-&quot;??_ ;_ @_ "/>
    <numFmt numFmtId="166" formatCode="0.0"/>
    <numFmt numFmtId="167" formatCode="_ * #,##0.0_ ;_ * \-#,##0.0_ ;_ * &quot;-&quot;??_ ;_ @_ 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theme="3" tint="-0.499984740745262"/>
      <name val="Arial"/>
      <family val="2"/>
    </font>
    <font>
      <sz val="28"/>
      <color theme="3" tint="-0.499984740745262"/>
      <name val="Arial"/>
      <family val="2"/>
    </font>
    <font>
      <sz val="16"/>
      <color theme="3" tint="-0.499984740745262"/>
      <name val="Arial"/>
      <family val="2"/>
    </font>
    <font>
      <sz val="8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b/>
      <sz val="16"/>
      <color rgb="FFFF0000"/>
      <name val="Arial"/>
      <family val="2"/>
    </font>
    <font>
      <sz val="12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sz val="12"/>
      <color theme="3" tint="-0.499984740745262"/>
      <name val="Calibri"/>
      <family val="2"/>
    </font>
    <font>
      <vertAlign val="superscript"/>
      <sz val="12"/>
      <color theme="3" tint="-0.499984740745262"/>
      <name val="Arial"/>
      <family val="2"/>
    </font>
    <font>
      <sz val="36"/>
      <color theme="3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0" xfId="0" applyFont="1"/>
    <xf numFmtId="9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9" fontId="2" fillId="0" borderId="1" xfId="1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/>
    <xf numFmtId="0" fontId="2" fillId="0" borderId="2" xfId="0" applyFont="1" applyFill="1" applyBorder="1" applyAlignment="1">
      <alignment horizontal="center" wrapText="1"/>
    </xf>
    <xf numFmtId="0" fontId="2" fillId="2" borderId="2" xfId="0" applyNumberFormat="1" applyFont="1" applyFill="1" applyBorder="1" applyAlignment="1">
      <alignment vertical="center"/>
    </xf>
    <xf numFmtId="0" fontId="0" fillId="2" borderId="0" xfId="0" applyFill="1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0" xfId="0" applyNumberFormat="1"/>
    <xf numFmtId="164" fontId="2" fillId="4" borderId="2" xfId="0" applyNumberFormat="1" applyFont="1" applyFill="1" applyBorder="1" applyAlignment="1">
      <alignment vertical="center"/>
    </xf>
    <xf numFmtId="9" fontId="2" fillId="4" borderId="2" xfId="0" applyNumberFormat="1" applyFont="1" applyFill="1" applyBorder="1" applyAlignment="1">
      <alignment vertical="center"/>
    </xf>
    <xf numFmtId="0" fontId="2" fillId="4" borderId="2" xfId="0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165" fontId="5" fillId="0" borderId="1" xfId="2" applyNumberFormat="1" applyFont="1" applyFill="1" applyBorder="1" applyAlignment="1">
      <alignment vertical="center"/>
    </xf>
    <xf numFmtId="0" fontId="0" fillId="0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166" fontId="13" fillId="0" borderId="10" xfId="4" applyNumberFormat="1" applyFont="1" applyBorder="1" applyAlignment="1" applyProtection="1">
      <alignment horizontal="right"/>
      <protection locked="0"/>
    </xf>
    <xf numFmtId="166" fontId="13" fillId="0" borderId="11" xfId="4" applyNumberFormat="1" applyFont="1" applyBorder="1" applyAlignment="1" applyProtection="1">
      <alignment horizontal="right"/>
      <protection locked="0"/>
    </xf>
    <xf numFmtId="166" fontId="13" fillId="0" borderId="11" xfId="4" applyNumberFormat="1" applyFont="1" applyBorder="1" applyProtection="1">
      <protection locked="0"/>
    </xf>
    <xf numFmtId="166" fontId="13" fillId="0" borderId="12" xfId="4" applyNumberFormat="1" applyFont="1" applyBorder="1" applyAlignment="1" applyProtection="1">
      <alignment horizontal="right"/>
      <protection locked="0"/>
    </xf>
    <xf numFmtId="166" fontId="13" fillId="0" borderId="9" xfId="4" applyNumberFormat="1" applyFont="1" applyBorder="1" applyAlignment="1" applyProtection="1">
      <alignment horizontal="right"/>
      <protection locked="0"/>
    </xf>
    <xf numFmtId="166" fontId="13" fillId="0" borderId="9" xfId="4" applyNumberFormat="1" applyFont="1" applyBorder="1" applyProtection="1">
      <protection locked="0"/>
    </xf>
    <xf numFmtId="0" fontId="2" fillId="0" borderId="6" xfId="0" applyFont="1" applyFill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7" fontId="2" fillId="0" borderId="1" xfId="2" applyNumberFormat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9" fontId="8" fillId="0" borderId="0" xfId="0" applyNumberFormat="1" applyFont="1" applyFill="1"/>
    <xf numFmtId="0" fontId="2" fillId="0" borderId="0" xfId="0" applyFont="1" applyFill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164" fontId="2" fillId="5" borderId="2" xfId="0" applyNumberFormat="1" applyFont="1" applyFill="1" applyBorder="1" applyAlignment="1">
      <alignment vertical="center"/>
    </xf>
    <xf numFmtId="164" fontId="5" fillId="5" borderId="1" xfId="1" applyNumberFormat="1" applyFont="1" applyFill="1" applyBorder="1" applyAlignment="1">
      <alignment vertical="center"/>
    </xf>
    <xf numFmtId="9" fontId="2" fillId="5" borderId="2" xfId="0" applyNumberFormat="1" applyFont="1" applyFill="1" applyBorder="1" applyAlignment="1">
      <alignment vertical="center"/>
    </xf>
    <xf numFmtId="0" fontId="2" fillId="5" borderId="2" xfId="0" applyNumberFormat="1" applyFont="1" applyFill="1" applyBorder="1" applyAlignment="1">
      <alignment vertical="center"/>
    </xf>
    <xf numFmtId="165" fontId="5" fillId="5" borderId="1" xfId="2" applyNumberFormat="1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9" fontId="8" fillId="5" borderId="0" xfId="0" applyNumberFormat="1" applyFont="1" applyFill="1"/>
    <xf numFmtId="0" fontId="2" fillId="5" borderId="0" xfId="0" applyFont="1" applyFill="1"/>
    <xf numFmtId="9" fontId="5" fillId="5" borderId="0" xfId="0" applyNumberFormat="1" applyFont="1" applyFill="1" applyAlignment="1">
      <alignment vertical="center"/>
    </xf>
    <xf numFmtId="164" fontId="2" fillId="5" borderId="0" xfId="0" applyNumberFormat="1" applyFont="1" applyFill="1"/>
    <xf numFmtId="2" fontId="0" fillId="5" borderId="0" xfId="0" applyNumberFormat="1" applyFill="1"/>
    <xf numFmtId="0" fontId="0" fillId="5" borderId="0" xfId="0" applyFill="1"/>
    <xf numFmtId="0" fontId="2" fillId="3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quotePrefix="1" applyFont="1" applyBorder="1"/>
    <xf numFmtId="167" fontId="2" fillId="0" borderId="1" xfId="0" applyNumberFormat="1" applyFont="1" applyBorder="1"/>
    <xf numFmtId="9" fontId="2" fillId="0" borderId="1" xfId="1" applyFont="1" applyBorder="1"/>
    <xf numFmtId="0" fontId="2" fillId="0" borderId="1" xfId="0" applyNumberFormat="1" applyFont="1" applyBorder="1"/>
    <xf numFmtId="0" fontId="2" fillId="0" borderId="1" xfId="1" applyNumberFormat="1" applyFont="1" applyBorder="1"/>
    <xf numFmtId="0" fontId="2" fillId="0" borderId="1" xfId="2" applyNumberFormat="1" applyFont="1" applyBorder="1"/>
    <xf numFmtId="164" fontId="2" fillId="0" borderId="7" xfId="0" applyNumberFormat="1" applyFont="1" applyFill="1" applyBorder="1" applyAlignment="1">
      <alignment vertical="center"/>
    </xf>
    <xf numFmtId="164" fontId="5" fillId="0" borderId="6" xfId="1" applyNumberFormat="1" applyFont="1" applyFill="1" applyBorder="1" applyAlignment="1">
      <alignment vertical="center"/>
    </xf>
    <xf numFmtId="9" fontId="2" fillId="0" borderId="7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vertical="center"/>
    </xf>
    <xf numFmtId="165" fontId="5" fillId="0" borderId="6" xfId="2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9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165" fontId="5" fillId="0" borderId="0" xfId="2" applyNumberFormat="1" applyFont="1" applyFill="1" applyBorder="1" applyAlignment="1">
      <alignment vertical="center"/>
    </xf>
    <xf numFmtId="0" fontId="0" fillId="0" borderId="0" xfId="0" applyFill="1" applyBorder="1"/>
    <xf numFmtId="0" fontId="10" fillId="0" borderId="0" xfId="0" applyFont="1" applyFill="1" applyBorder="1"/>
    <xf numFmtId="0" fontId="1" fillId="0" borderId="0" xfId="0" applyFont="1" applyFill="1" applyBorder="1"/>
    <xf numFmtId="9" fontId="2" fillId="0" borderId="0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9" fontId="5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2" fontId="0" fillId="0" borderId="0" xfId="0" applyNumberFormat="1" applyFill="1" applyBorder="1"/>
    <xf numFmtId="0" fontId="2" fillId="5" borderId="0" xfId="0" applyFont="1" applyFill="1" applyBorder="1"/>
    <xf numFmtId="166" fontId="13" fillId="3" borderId="1" xfId="4" applyNumberFormat="1" applyFont="1" applyFill="1" applyBorder="1" applyProtection="1">
      <protection locked="0"/>
    </xf>
    <xf numFmtId="0" fontId="2" fillId="3" borderId="0" xfId="0" applyFont="1" applyFill="1"/>
    <xf numFmtId="0" fontId="3" fillId="3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wrapText="1"/>
    </xf>
    <xf numFmtId="0" fontId="12" fillId="3" borderId="1" xfId="3" applyFont="1" applyFill="1" applyBorder="1" applyAlignment="1" applyProtection="1">
      <alignment horizontal="right"/>
    </xf>
    <xf numFmtId="0" fontId="11" fillId="3" borderId="1" xfId="3" applyFill="1" applyBorder="1" applyAlignment="1" applyProtection="1">
      <protection locked="0"/>
    </xf>
    <xf numFmtId="167" fontId="2" fillId="6" borderId="1" xfId="2" applyNumberFormat="1" applyFont="1" applyFill="1" applyBorder="1" applyAlignment="1">
      <alignment vertical="center"/>
    </xf>
    <xf numFmtId="9" fontId="2" fillId="6" borderId="1" xfId="1" applyNumberFormat="1" applyFont="1" applyFill="1" applyBorder="1" applyAlignment="1">
      <alignment vertical="center"/>
    </xf>
    <xf numFmtId="9" fontId="2" fillId="5" borderId="13" xfId="1" applyNumberFormat="1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2" fontId="2" fillId="0" borderId="1" xfId="0" applyNumberFormat="1" applyFont="1" applyBorder="1"/>
    <xf numFmtId="0" fontId="2" fillId="6" borderId="1" xfId="0" applyFont="1" applyFill="1" applyBorder="1"/>
    <xf numFmtId="167" fontId="1" fillId="6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43" fontId="5" fillId="0" borderId="1" xfId="2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43" fontId="8" fillId="0" borderId="1" xfId="2" applyFont="1" applyBorder="1"/>
    <xf numFmtId="0" fontId="2" fillId="0" borderId="1" xfId="0" applyNumberFormat="1" applyFont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/>
    </xf>
    <xf numFmtId="0" fontId="0" fillId="3" borderId="0" xfId="0" applyFill="1"/>
    <xf numFmtId="0" fontId="17" fillId="3" borderId="0" xfId="0" applyFont="1" applyFill="1"/>
    <xf numFmtId="0" fontId="18" fillId="7" borderId="1" xfId="0" applyFont="1" applyFill="1" applyBorder="1"/>
    <xf numFmtId="0" fontId="19" fillId="7" borderId="1" xfId="0" applyFont="1" applyFill="1" applyBorder="1"/>
    <xf numFmtId="0" fontId="20" fillId="3" borderId="0" xfId="0" applyFont="1" applyFill="1"/>
    <xf numFmtId="0" fontId="21" fillId="3" borderId="0" xfId="0" applyFont="1" applyFill="1"/>
    <xf numFmtId="0" fontId="20" fillId="7" borderId="0" xfId="0" applyFont="1" applyFill="1"/>
    <xf numFmtId="0" fontId="22" fillId="3" borderId="0" xfId="0" applyFont="1" applyFill="1"/>
    <xf numFmtId="0" fontId="23" fillId="3" borderId="0" xfId="0" applyFont="1" applyFill="1"/>
    <xf numFmtId="0" fontId="23" fillId="7" borderId="1" xfId="0" applyFont="1" applyFill="1" applyBorder="1"/>
    <xf numFmtId="0" fontId="23" fillId="3" borderId="0" xfId="0" applyFont="1" applyFill="1" applyBorder="1"/>
    <xf numFmtId="0" fontId="23" fillId="7" borderId="1" xfId="0" applyFont="1" applyFill="1" applyBorder="1" applyAlignment="1">
      <alignment horizontal="center"/>
    </xf>
    <xf numFmtId="0" fontId="23" fillId="2" borderId="1" xfId="0" applyFont="1" applyFill="1" applyBorder="1"/>
    <xf numFmtId="0" fontId="23" fillId="2" borderId="2" xfId="0" applyFont="1" applyFill="1" applyBorder="1" applyAlignment="1"/>
    <xf numFmtId="0" fontId="23" fillId="2" borderId="5" xfId="0" applyFont="1" applyFill="1" applyBorder="1" applyAlignment="1"/>
    <xf numFmtId="0" fontId="23" fillId="2" borderId="2" xfId="0" applyFont="1" applyFill="1" applyBorder="1"/>
    <xf numFmtId="0" fontId="23" fillId="2" borderId="4" xfId="0" applyFont="1" applyFill="1" applyBorder="1"/>
    <xf numFmtId="0" fontId="23" fillId="2" borderId="5" xfId="0" applyFont="1" applyFill="1" applyBorder="1"/>
    <xf numFmtId="0" fontId="24" fillId="2" borderId="1" xfId="0" applyFont="1" applyFill="1" applyBorder="1"/>
    <xf numFmtId="0" fontId="23" fillId="2" borderId="6" xfId="0" applyFont="1" applyFill="1" applyBorder="1"/>
    <xf numFmtId="0" fontId="23" fillId="7" borderId="6" xfId="0" applyFont="1" applyFill="1" applyBorder="1"/>
    <xf numFmtId="0" fontId="23" fillId="2" borderId="17" xfId="0" applyFont="1" applyFill="1" applyBorder="1"/>
    <xf numFmtId="0" fontId="23" fillId="2" borderId="18" xfId="0" applyFont="1" applyFill="1" applyBorder="1"/>
    <xf numFmtId="0" fontId="23" fillId="2" borderId="19" xfId="0" applyFont="1" applyFill="1" applyBorder="1"/>
    <xf numFmtId="0" fontId="23" fillId="2" borderId="20" xfId="0" applyFont="1" applyFill="1" applyBorder="1"/>
    <xf numFmtId="0" fontId="23" fillId="7" borderId="21" xfId="0" applyFont="1" applyFill="1" applyBorder="1"/>
    <xf numFmtId="0" fontId="23" fillId="2" borderId="22" xfId="0" applyFont="1" applyFill="1" applyBorder="1"/>
    <xf numFmtId="0" fontId="23" fillId="7" borderId="23" xfId="0" applyFont="1" applyFill="1" applyBorder="1"/>
    <xf numFmtId="0" fontId="23" fillId="7" borderId="24" xfId="0" applyFont="1" applyFill="1" applyBorder="1"/>
    <xf numFmtId="0" fontId="23" fillId="2" borderId="25" xfId="0" applyFont="1" applyFill="1" applyBorder="1"/>
    <xf numFmtId="0" fontId="17" fillId="7" borderId="26" xfId="0" applyFont="1" applyFill="1" applyBorder="1"/>
    <xf numFmtId="0" fontId="0" fillId="7" borderId="27" xfId="0" applyFill="1" applyBorder="1"/>
    <xf numFmtId="0" fontId="0" fillId="7" borderId="28" xfId="0" applyFill="1" applyBorder="1"/>
    <xf numFmtId="0" fontId="0" fillId="7" borderId="29" xfId="0" applyFill="1" applyBorder="1"/>
    <xf numFmtId="0" fontId="0" fillId="7" borderId="0" xfId="0" applyFill="1" applyBorder="1"/>
    <xf numFmtId="0" fontId="0" fillId="7" borderId="30" xfId="0" applyFill="1" applyBorder="1"/>
    <xf numFmtId="0" fontId="0" fillId="7" borderId="31" xfId="0" applyFill="1" applyBorder="1"/>
    <xf numFmtId="0" fontId="0" fillId="7" borderId="32" xfId="0" applyFill="1" applyBorder="1"/>
    <xf numFmtId="0" fontId="0" fillId="7" borderId="33" xfId="0" applyFill="1" applyBorder="1"/>
    <xf numFmtId="0" fontId="27" fillId="3" borderId="0" xfId="0" applyFont="1" applyFill="1"/>
    <xf numFmtId="0" fontId="27" fillId="7" borderId="26" xfId="0" applyFont="1" applyFill="1" applyBorder="1"/>
    <xf numFmtId="0" fontId="11" fillId="3" borderId="1" xfId="3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7" borderId="2" xfId="0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0" fillId="7" borderId="5" xfId="0" applyFill="1" applyBorder="1" applyAlignment="1">
      <alignment horizontal="left"/>
    </xf>
    <xf numFmtId="0" fontId="11" fillId="7" borderId="29" xfId="3" applyFont="1" applyFill="1" applyBorder="1"/>
    <xf numFmtId="0" fontId="16" fillId="3" borderId="0" xfId="0" applyFont="1" applyFill="1" applyAlignment="1">
      <alignment horizontal="center"/>
    </xf>
    <xf numFmtId="0" fontId="0" fillId="7" borderId="2" xfId="0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0" fillId="7" borderId="5" xfId="0" applyFill="1" applyBorder="1" applyAlignment="1">
      <alignment horizontal="left"/>
    </xf>
    <xf numFmtId="0" fontId="0" fillId="7" borderId="7" xfId="0" applyFill="1" applyBorder="1" applyAlignment="1">
      <alignment horizontal="left" wrapText="1"/>
    </xf>
    <xf numFmtId="0" fontId="0" fillId="7" borderId="14" xfId="0" applyFill="1" applyBorder="1" applyAlignment="1">
      <alignment horizontal="left" wrapText="1"/>
    </xf>
    <xf numFmtId="0" fontId="0" fillId="7" borderId="8" xfId="0" applyFill="1" applyBorder="1" applyAlignment="1">
      <alignment horizontal="left" wrapText="1"/>
    </xf>
    <xf numFmtId="0" fontId="0" fillId="7" borderId="15" xfId="0" applyFill="1" applyBorder="1" applyAlignment="1">
      <alignment horizontal="left" wrapText="1"/>
    </xf>
    <xf numFmtId="0" fontId="0" fillId="7" borderId="3" xfId="0" applyFill="1" applyBorder="1" applyAlignment="1">
      <alignment horizontal="left" wrapText="1"/>
    </xf>
    <xf numFmtId="0" fontId="0" fillId="7" borderId="16" xfId="0" applyFill="1" applyBorder="1" applyAlignment="1">
      <alignment horizontal="left" wrapText="1"/>
    </xf>
    <xf numFmtId="0" fontId="23" fillId="2" borderId="0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</cellXfs>
  <cellStyles count="6">
    <cellStyle name="Comma" xfId="2" builtinId="3"/>
    <cellStyle name="Hyperkobling 2" xfId="5"/>
    <cellStyle name="Normal" xfId="0" builtinId="0"/>
    <cellStyle name="Normal 2" xfId="3"/>
    <cellStyle name="Normal 3" xfId="4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33CC33"/>
      <color rgb="FFFF0000"/>
      <color rgb="FFFF0066"/>
      <color rgb="FFFF66FF"/>
      <color rgb="FF00CC99"/>
      <color rgb="FF0000FF"/>
      <color rgb="FF00FF00"/>
      <color rgb="FF00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Relative avvik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7753613096785731E-2"/>
          <c:y val="6.5811258492699143E-2"/>
          <c:w val="0.71382409193047658"/>
          <c:h val="0.87463280593544213"/>
        </c:manualLayout>
      </c:layout>
      <c:lineChart>
        <c:grouping val="standard"/>
        <c:varyColors val="0"/>
        <c:ser>
          <c:idx val="0"/>
          <c:order val="0"/>
          <c:tx>
            <c:strRef>
              <c:f>Beregninger!$AG$3:$AG$4</c:f>
              <c:strCache>
                <c:ptCount val="2"/>
                <c:pt idx="0">
                  <c:v>1</c:v>
                </c:pt>
                <c:pt idx="1">
                  <c:v> 17,2 </c:v>
                </c:pt>
              </c:strCache>
            </c:strRef>
          </c:tx>
          <c:spPr>
            <a:ln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Beregninger!$AG$5:$AG$11</c:f>
              <c:numCache>
                <c:formatCode>0%</c:formatCode>
                <c:ptCount val="7"/>
                <c:pt idx="0">
                  <c:v>2.2424911404171244E-2</c:v>
                </c:pt>
                <c:pt idx="1">
                  <c:v>3.5264044617440371E-2</c:v>
                </c:pt>
                <c:pt idx="2">
                  <c:v>5.5655609132632122E-2</c:v>
                </c:pt>
                <c:pt idx="3">
                  <c:v>3.7529774008017158E-2</c:v>
                </c:pt>
                <c:pt idx="4">
                  <c:v>-2.3238250159764995E-3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6-41D7-A071-299FD33002C5}"/>
            </c:ext>
          </c:extLst>
        </c:ser>
        <c:ser>
          <c:idx val="1"/>
          <c:order val="1"/>
          <c:tx>
            <c:strRef>
              <c:f>Beregninger!$AH$3:$AH$4</c:f>
              <c:strCache>
                <c:ptCount val="2"/>
                <c:pt idx="0">
                  <c:v>2</c:v>
                </c:pt>
                <c:pt idx="1">
                  <c:v> 8,3 </c:v>
                </c:pt>
              </c:strCache>
            </c:strRef>
          </c:tx>
          <c:spPr>
            <a:ln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Beregninger!$AH$5:$AH$11</c:f>
              <c:numCache>
                <c:formatCode>0%</c:formatCode>
                <c:ptCount val="7"/>
                <c:pt idx="0">
                  <c:v>2.3222060957910129E-2</c:v>
                </c:pt>
                <c:pt idx="1">
                  <c:v>4.3178519593613851E-2</c:v>
                </c:pt>
                <c:pt idx="2">
                  <c:v>5.9506531204644331E-2</c:v>
                </c:pt>
                <c:pt idx="3">
                  <c:v>7.0270924044508964E-2</c:v>
                </c:pt>
                <c:pt idx="4">
                  <c:v>-5.3217223028543814E-2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6-41D7-A071-299FD33002C5}"/>
            </c:ext>
          </c:extLst>
        </c:ser>
        <c:ser>
          <c:idx val="2"/>
          <c:order val="2"/>
          <c:tx>
            <c:strRef>
              <c:f>Beregninger!$AI$3:$AI$4</c:f>
              <c:strCache>
                <c:ptCount val="2"/>
                <c:pt idx="0">
                  <c:v>3</c:v>
                </c:pt>
                <c:pt idx="1">
                  <c:v> 14,1 </c:v>
                </c:pt>
              </c:strCache>
            </c:strRef>
          </c:tx>
          <c:spPr>
            <a:ln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Beregninger!$AI$5:$AI$11</c:f>
              <c:numCache>
                <c:formatCode>0%</c:formatCode>
                <c:ptCount val="7"/>
                <c:pt idx="0">
                  <c:v>6.0281929588439365E-2</c:v>
                </c:pt>
                <c:pt idx="1">
                  <c:v>3.9030955585464211E-2</c:v>
                </c:pt>
                <c:pt idx="2">
                  <c:v>4.6327123326485697E-2</c:v>
                </c:pt>
                <c:pt idx="3">
                  <c:v>4.087270666572218E-2</c:v>
                </c:pt>
                <c:pt idx="4">
                  <c:v>1.7567471842459437E-2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B6-41D7-A071-299FD33002C5}"/>
            </c:ext>
          </c:extLst>
        </c:ser>
        <c:ser>
          <c:idx val="3"/>
          <c:order val="3"/>
          <c:tx>
            <c:strRef>
              <c:f>Beregninger!$AJ$3:$AJ$4</c:f>
              <c:strCache>
                <c:ptCount val="2"/>
                <c:pt idx="0">
                  <c:v>4</c:v>
                </c:pt>
                <c:pt idx="1">
                  <c:v> 16,4 </c:v>
                </c:pt>
              </c:strCache>
            </c:strRef>
          </c:tx>
          <c:spPr>
            <a:ln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Beregninger!$AJ$5:$AJ$11</c:f>
              <c:numCache>
                <c:formatCode>0%</c:formatCode>
                <c:ptCount val="7"/>
                <c:pt idx="0">
                  <c:v>3.7846060237298529E-2</c:v>
                </c:pt>
                <c:pt idx="1">
                  <c:v>2.2087009431092097E-2</c:v>
                </c:pt>
                <c:pt idx="2">
                  <c:v>2.0383328262853828E-2</c:v>
                </c:pt>
                <c:pt idx="3">
                  <c:v>2.3060541527228473E-2</c:v>
                </c:pt>
                <c:pt idx="4">
                  <c:v>-8.3297839975661536E-2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B6-41D7-A071-299FD33002C5}"/>
            </c:ext>
          </c:extLst>
        </c:ser>
        <c:ser>
          <c:idx val="4"/>
          <c:order val="4"/>
          <c:tx>
            <c:strRef>
              <c:f>Beregninger!$AK$3:$AK$4</c:f>
              <c:strCache>
                <c:ptCount val="2"/>
                <c:pt idx="0">
                  <c:v>5</c:v>
                </c:pt>
                <c:pt idx="1">
                  <c:v> 11,2 </c:v>
                </c:pt>
              </c:strCache>
            </c:strRef>
          </c:tx>
          <c:spPr>
            <a:ln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Beregninger!$AK$5:$AK$11</c:f>
              <c:numCache>
                <c:formatCode>0%</c:formatCode>
                <c:ptCount val="7"/>
                <c:pt idx="0">
                  <c:v>3.240740740740744E-2</c:v>
                </c:pt>
                <c:pt idx="1">
                  <c:v>1.985398860398857E-2</c:v>
                </c:pt>
                <c:pt idx="2">
                  <c:v>2.3593304843304796E-2</c:v>
                </c:pt>
                <c:pt idx="3">
                  <c:v>2.9469373219373374E-2</c:v>
                </c:pt>
                <c:pt idx="4">
                  <c:v>5.3418803418803229E-3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B6-41D7-A071-299FD33002C5}"/>
            </c:ext>
          </c:extLst>
        </c:ser>
        <c:ser>
          <c:idx val="5"/>
          <c:order val="5"/>
          <c:tx>
            <c:strRef>
              <c:f>Beregninger!$AL$3:$AL$4</c:f>
              <c:strCache>
                <c:ptCount val="2"/>
                <c:pt idx="0">
                  <c:v>6</c:v>
                </c:pt>
                <c:pt idx="1">
                  <c:v> 35,8 </c:v>
                </c:pt>
              </c:strCache>
            </c:strRef>
          </c:tx>
          <c:spPr>
            <a:ln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Beregninger!$AL$5:$AL$11</c:f>
              <c:numCache>
                <c:formatCode>0%</c:formatCode>
                <c:ptCount val="7"/>
                <c:pt idx="0">
                  <c:v>7.038516325447608E-3</c:v>
                </c:pt>
                <c:pt idx="1">
                  <c:v>3.8683909169622721E-2</c:v>
                </c:pt>
                <c:pt idx="2">
                  <c:v>4.3404184006926805E-2</c:v>
                </c:pt>
                <c:pt idx="3">
                  <c:v>5.2872664301874206E-2</c:v>
                </c:pt>
                <c:pt idx="4">
                  <c:v>2.2595871854313998E-2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B6-41D7-A071-299FD33002C5}"/>
            </c:ext>
          </c:extLst>
        </c:ser>
        <c:ser>
          <c:idx val="6"/>
          <c:order val="6"/>
          <c:tx>
            <c:strRef>
              <c:f>Beregninger!$AM$3:$AM$4</c:f>
              <c:strCache>
                <c:ptCount val="2"/>
                <c:pt idx="0">
                  <c:v>7</c:v>
                </c:pt>
                <c:pt idx="1">
                  <c:v> 5,1 </c:v>
                </c:pt>
              </c:strCache>
            </c:strRef>
          </c:tx>
          <c:spPr>
            <a:ln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Beregninger!$AM$5:$AM$11</c:f>
              <c:numCache>
                <c:formatCode>0%</c:formatCode>
                <c:ptCount val="7"/>
                <c:pt idx="0">
                  <c:v>3.0893349075167276E-2</c:v>
                </c:pt>
                <c:pt idx="1">
                  <c:v>2.9515938606847758E-2</c:v>
                </c:pt>
                <c:pt idx="2">
                  <c:v>4.3290043290043156E-2</c:v>
                </c:pt>
                <c:pt idx="3">
                  <c:v>4.8209366391184671E-2</c:v>
                </c:pt>
                <c:pt idx="4">
                  <c:v>8.7367178276269275E-2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8B6-41D7-A071-299FD33002C5}"/>
            </c:ext>
          </c:extLst>
        </c:ser>
        <c:ser>
          <c:idx val="7"/>
          <c:order val="7"/>
          <c:tx>
            <c:strRef>
              <c:f>Beregninger!$AN$3:$AN$4</c:f>
              <c:strCache>
                <c:ptCount val="2"/>
                <c:pt idx="0">
                  <c:v>8</c:v>
                </c:pt>
                <c:pt idx="1">
                  <c:v> 12,9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Beregninger!$AN$5:$AN$11</c:f>
              <c:numCache>
                <c:formatCode>0%</c:formatCode>
                <c:ptCount val="7"/>
                <c:pt idx="0">
                  <c:v>2.1661490683229756E-2</c:v>
                </c:pt>
                <c:pt idx="1">
                  <c:v>2.3214285714285632E-2</c:v>
                </c:pt>
                <c:pt idx="2">
                  <c:v>3.2142857142857029E-2</c:v>
                </c:pt>
                <c:pt idx="3">
                  <c:v>2.220496894409929E-2</c:v>
                </c:pt>
                <c:pt idx="4">
                  <c:v>6.8322981366459645E-2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8B6-41D7-A071-299FD33002C5}"/>
            </c:ext>
          </c:extLst>
        </c:ser>
        <c:ser>
          <c:idx val="8"/>
          <c:order val="8"/>
          <c:tx>
            <c:strRef>
              <c:f>Beregninger!$AO$3:$AO$4</c:f>
              <c:strCache>
                <c:ptCount val="2"/>
                <c:pt idx="0">
                  <c:v>9</c:v>
                </c:pt>
                <c:pt idx="1">
                  <c:v> 8,8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Beregninger!$AO$5:$AO$11</c:f>
              <c:numCache>
                <c:formatCode>0%</c:formatCode>
                <c:ptCount val="7"/>
                <c:pt idx="0">
                  <c:v>1.8938534815150732E-2</c:v>
                </c:pt>
                <c:pt idx="1">
                  <c:v>2.4155137219324274E-2</c:v>
                </c:pt>
                <c:pt idx="2">
                  <c:v>5.3186663642549536E-2</c:v>
                </c:pt>
                <c:pt idx="3">
                  <c:v>2.0639600816511727E-2</c:v>
                </c:pt>
                <c:pt idx="4">
                  <c:v>-2.0526196416420839E-2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8B6-41D7-A071-299FD33002C5}"/>
            </c:ext>
          </c:extLst>
        </c:ser>
        <c:ser>
          <c:idx val="9"/>
          <c:order val="9"/>
          <c:tx>
            <c:strRef>
              <c:f>Beregninger!$AP$3:$AP$4</c:f>
              <c:strCache>
                <c:ptCount val="2"/>
                <c:pt idx="0">
                  <c:v>10</c:v>
                </c:pt>
                <c:pt idx="1">
                  <c:v> 12,3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Beregninger!$AP$5:$AP$11</c:f>
              <c:numCache>
                <c:formatCode>0%</c:formatCode>
                <c:ptCount val="7"/>
                <c:pt idx="0">
                  <c:v>1.9210419210419216E-2</c:v>
                </c:pt>
                <c:pt idx="1">
                  <c:v>1.2779812779812882E-2</c:v>
                </c:pt>
                <c:pt idx="2">
                  <c:v>2.8001628001627976E-2</c:v>
                </c:pt>
                <c:pt idx="3">
                  <c:v>3.3374033374033996E-3</c:v>
                </c:pt>
                <c:pt idx="4">
                  <c:v>4.3630443630443549E-2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8B6-41D7-A071-299FD33002C5}"/>
            </c:ext>
          </c:extLst>
        </c:ser>
        <c:ser>
          <c:idx val="10"/>
          <c:order val="10"/>
          <c:tx>
            <c:strRef>
              <c:f>Beregninger!$AQ$3:$AQ$4</c:f>
              <c:strCache>
                <c:ptCount val="2"/>
                <c:pt idx="0">
                  <c:v>11</c:v>
                </c:pt>
                <c:pt idx="1">
                  <c:v> 6,5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Beregninger!$AQ$5:$AQ$11</c:f>
              <c:numCache>
                <c:formatCode>0%</c:formatCode>
                <c:ptCount val="7"/>
                <c:pt idx="0">
                  <c:v>2.4424176843407031E-2</c:v>
                </c:pt>
                <c:pt idx="1">
                  <c:v>3.6172515071881239E-2</c:v>
                </c:pt>
                <c:pt idx="2">
                  <c:v>2.4733343638893013E-2</c:v>
                </c:pt>
                <c:pt idx="3">
                  <c:v>1.7004173751739016E-2</c:v>
                </c:pt>
                <c:pt idx="4">
                  <c:v>5.7505023960426671E-2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8B6-41D7-A071-299FD33002C5}"/>
            </c:ext>
          </c:extLst>
        </c:ser>
        <c:ser>
          <c:idx val="11"/>
          <c:order val="11"/>
          <c:tx>
            <c:strRef>
              <c:f>Beregninger!$AR$3:$AR$4</c:f>
              <c:strCache>
                <c:ptCount val="2"/>
                <c:pt idx="0">
                  <c:v>12</c:v>
                </c:pt>
                <c:pt idx="1">
                  <c:v> 11,6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Beregninger!$AR$5:$AR$11</c:f>
              <c:numCache>
                <c:formatCode>0%</c:formatCode>
                <c:ptCount val="7"/>
                <c:pt idx="0">
                  <c:v>2.8050249526759607E-2</c:v>
                </c:pt>
                <c:pt idx="1">
                  <c:v>3.6912751677852462E-2</c:v>
                </c:pt>
                <c:pt idx="2">
                  <c:v>3.5363964894166156E-2</c:v>
                </c:pt>
                <c:pt idx="3">
                  <c:v>7.657890208225826E-3</c:v>
                </c:pt>
                <c:pt idx="4">
                  <c:v>3.0201342281879207E-2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8B6-41D7-A071-299FD33002C5}"/>
            </c:ext>
          </c:extLst>
        </c:ser>
        <c:ser>
          <c:idx val="12"/>
          <c:order val="12"/>
          <c:tx>
            <c:strRef>
              <c:f>Beregninger!$AS$3:$AS$4</c:f>
              <c:strCache>
                <c:ptCount val="2"/>
                <c:pt idx="0">
                  <c:v>13</c:v>
                </c:pt>
                <c:pt idx="1">
                  <c:v> 6,2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Beregninger!$AS$5:$AS$11</c:f>
              <c:numCache>
                <c:formatCode>0%</c:formatCode>
                <c:ptCount val="7"/>
                <c:pt idx="0">
                  <c:v>2.6979283764252404E-2</c:v>
                </c:pt>
                <c:pt idx="1">
                  <c:v>2.762164766340125E-2</c:v>
                </c:pt>
                <c:pt idx="2">
                  <c:v>1.2204914083828511E-2</c:v>
                </c:pt>
                <c:pt idx="3">
                  <c:v>-2.2482736470210707E-3</c:v>
                </c:pt>
                <c:pt idx="4">
                  <c:v>3.0512285209571832E-3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8B6-41D7-A071-299FD33002C5}"/>
            </c:ext>
          </c:extLst>
        </c:ser>
        <c:ser>
          <c:idx val="13"/>
          <c:order val="13"/>
          <c:tx>
            <c:strRef>
              <c:f>Beregninger!$AT$3:$AT$4</c:f>
              <c:strCache>
                <c:ptCount val="2"/>
                <c:pt idx="0">
                  <c:v>14</c:v>
                </c:pt>
                <c:pt idx="1">
                  <c:v> 8,9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Beregninger!$AT$5:$AT$11</c:f>
              <c:numCache>
                <c:formatCode>0%</c:formatCode>
                <c:ptCount val="7"/>
                <c:pt idx="0">
                  <c:v>3.6530703720304869E-2</c:v>
                </c:pt>
                <c:pt idx="1">
                  <c:v>3.8435679067682749E-2</c:v>
                </c:pt>
                <c:pt idx="2">
                  <c:v>4.5047064096817691E-2</c:v>
                </c:pt>
                <c:pt idx="3">
                  <c:v>2.4316450022411562E-2</c:v>
                </c:pt>
                <c:pt idx="4">
                  <c:v>5.5132227700582792E-2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8B6-41D7-A071-299FD33002C5}"/>
            </c:ext>
          </c:extLst>
        </c:ser>
        <c:ser>
          <c:idx val="14"/>
          <c:order val="14"/>
          <c:tx>
            <c:strRef>
              <c:f>Beregninger!$AU$3:$AU$4</c:f>
              <c:strCache>
                <c:ptCount val="2"/>
                <c:pt idx="0">
                  <c:v>15</c:v>
                </c:pt>
                <c:pt idx="1">
                  <c:v> 6,4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Beregninger!$AU$5:$AU$11</c:f>
              <c:numCache>
                <c:formatCode>0%</c:formatCode>
                <c:ptCount val="7"/>
                <c:pt idx="0">
                  <c:v>2.3809523809523725E-2</c:v>
                </c:pt>
                <c:pt idx="1">
                  <c:v>2.8195488721804551E-2</c:v>
                </c:pt>
                <c:pt idx="2">
                  <c:v>4.2136591478696639E-2</c:v>
                </c:pt>
                <c:pt idx="3">
                  <c:v>3.0388471177944743E-2</c:v>
                </c:pt>
                <c:pt idx="4">
                  <c:v>3.9630325814536294E-2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8B6-41D7-A071-299FD33002C5}"/>
            </c:ext>
          </c:extLst>
        </c:ser>
        <c:ser>
          <c:idx val="15"/>
          <c:order val="15"/>
          <c:tx>
            <c:strRef>
              <c:f>Beregninger!$AV$3:$AV$4</c:f>
              <c:strCache>
                <c:ptCount val="2"/>
                <c:pt idx="0">
                  <c:v>16</c:v>
                </c:pt>
                <c:pt idx="1">
                  <c:v> 7,5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Beregninger!$AV$5:$AV$11</c:f>
              <c:numCache>
                <c:formatCode>0%</c:formatCode>
                <c:ptCount val="7"/>
                <c:pt idx="0">
                  <c:v>1.8784972022382052E-2</c:v>
                </c:pt>
                <c:pt idx="1">
                  <c:v>2.3847588595790059E-2</c:v>
                </c:pt>
                <c:pt idx="2">
                  <c:v>3.8768984812150187E-2</c:v>
                </c:pt>
                <c:pt idx="3">
                  <c:v>1.4788169464428513E-2</c:v>
                </c:pt>
                <c:pt idx="4">
                  <c:v>4.2765787370103947E-2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8B6-41D7-A071-299FD33002C5}"/>
            </c:ext>
          </c:extLst>
        </c:ser>
        <c:ser>
          <c:idx val="16"/>
          <c:order val="16"/>
          <c:tx>
            <c:strRef>
              <c:f>Beregninger!$AW$3:$AW$4</c:f>
              <c:strCache>
                <c:ptCount val="2"/>
                <c:pt idx="0">
                  <c:v>17</c:v>
                </c:pt>
                <c:pt idx="1">
                  <c:v> 6,4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Beregninger!$AW$5:$AW$11</c:f>
              <c:numCache>
                <c:formatCode>0%</c:formatCode>
                <c:ptCount val="7"/>
                <c:pt idx="0">
                  <c:v>1.9675743743113427E-2</c:v>
                </c:pt>
                <c:pt idx="1">
                  <c:v>7.5554855973556379E-3</c:v>
                </c:pt>
                <c:pt idx="2">
                  <c:v>2.9277506689752819E-2</c:v>
                </c:pt>
                <c:pt idx="3">
                  <c:v>2.1564615142452448E-2</c:v>
                </c:pt>
                <c:pt idx="4">
                  <c:v>5.2258775381709421E-2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8B6-41D7-A071-299FD33002C5}"/>
            </c:ext>
          </c:extLst>
        </c:ser>
        <c:ser>
          <c:idx val="17"/>
          <c:order val="17"/>
          <c:tx>
            <c:strRef>
              <c:f>Beregninger!$AX$3:$AX$4</c:f>
              <c:strCache>
                <c:ptCount val="2"/>
                <c:pt idx="0">
                  <c:v>18</c:v>
                </c:pt>
                <c:pt idx="1">
                  <c:v> 8,7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Beregninger!$AX$5:$AX$11</c:f>
              <c:numCache>
                <c:formatCode>0%</c:formatCode>
                <c:ptCount val="7"/>
                <c:pt idx="0">
                  <c:v>-3.1213872832369871E-2</c:v>
                </c:pt>
                <c:pt idx="1">
                  <c:v>2.4624277456647414E-2</c:v>
                </c:pt>
                <c:pt idx="2">
                  <c:v>0</c:v>
                </c:pt>
                <c:pt idx="3">
                  <c:v>0</c:v>
                </c:pt>
                <c:pt idx="4">
                  <c:v>-1.5028901734104316E-3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8B6-41D7-A071-299FD33002C5}"/>
            </c:ext>
          </c:extLst>
        </c:ser>
        <c:ser>
          <c:idx val="18"/>
          <c:order val="18"/>
          <c:tx>
            <c:strRef>
              <c:f>Beregninger!$AY$3:$AY$4</c:f>
              <c:strCache>
                <c:ptCount val="2"/>
                <c:pt idx="0">
                  <c:v>19</c:v>
                </c:pt>
                <c:pt idx="1">
                  <c:v> 27,6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Beregninger!$AY$5:$AY$11</c:f>
              <c:numCache>
                <c:formatCode>0%</c:formatCode>
                <c:ptCount val="7"/>
                <c:pt idx="0">
                  <c:v>-8.4512150888647053E-3</c:v>
                </c:pt>
                <c:pt idx="1">
                  <c:v>8.8139281828072402E-3</c:v>
                </c:pt>
                <c:pt idx="2">
                  <c:v>8.5237577076531235E-3</c:v>
                </c:pt>
                <c:pt idx="3">
                  <c:v>-5.2593398621689769E-3</c:v>
                </c:pt>
                <c:pt idx="4">
                  <c:v>1.8135654697134518E-2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8B6-41D7-A071-299FD33002C5}"/>
            </c:ext>
          </c:extLst>
        </c:ser>
        <c:ser>
          <c:idx val="19"/>
          <c:order val="19"/>
          <c:tx>
            <c:strRef>
              <c:f>Beregninger!$AZ$3:$AZ$4</c:f>
              <c:strCache>
                <c:ptCount val="2"/>
                <c:pt idx="0">
                  <c:v>20</c:v>
                </c:pt>
                <c:pt idx="1">
                  <c:v> 8,9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Beregninger!$AZ$5:$AZ$11</c:f>
              <c:numCache>
                <c:formatCode>0%</c:formatCode>
                <c:ptCount val="7"/>
                <c:pt idx="0">
                  <c:v>1.1183913239945831E-2</c:v>
                </c:pt>
                <c:pt idx="1">
                  <c:v>1.7623136014459861E-2</c:v>
                </c:pt>
                <c:pt idx="2">
                  <c:v>2.0334387708992319E-2</c:v>
                </c:pt>
                <c:pt idx="3">
                  <c:v>1.7058291911432377E-2</c:v>
                </c:pt>
                <c:pt idx="4">
                  <c:v>4.1120650700406491E-2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8B6-41D7-A071-299FD33002C5}"/>
            </c:ext>
          </c:extLst>
        </c:ser>
        <c:ser>
          <c:idx val="20"/>
          <c:order val="20"/>
          <c:tx>
            <c:strRef>
              <c:f>Beregninger!$BA$3:$BA$4</c:f>
              <c:strCache>
                <c:ptCount val="2"/>
                <c:pt idx="0">
                  <c:v>TEa</c:v>
                </c:pt>
              </c:strCache>
            </c:strRef>
          </c:tx>
          <c:spPr>
            <a:ln w="28575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Beregninger!$BA$5:$BA$11</c:f>
              <c:numCache>
                <c:formatCode>0%</c:formatCode>
                <c:ptCount val="7"/>
                <c:pt idx="0">
                  <c:v>0.15479999999999999</c:v>
                </c:pt>
                <c:pt idx="1">
                  <c:v>0.15479999999999999</c:v>
                </c:pt>
                <c:pt idx="2">
                  <c:v>0.15479999999999999</c:v>
                </c:pt>
                <c:pt idx="3">
                  <c:v>0.15479999999999999</c:v>
                </c:pt>
                <c:pt idx="4">
                  <c:v>0.15479999999999999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8B6-41D7-A071-299FD33002C5}"/>
            </c:ext>
          </c:extLst>
        </c:ser>
        <c:ser>
          <c:idx val="21"/>
          <c:order val="21"/>
          <c:tx>
            <c:strRef>
              <c:f>Beregninger!$BB$3:$BB$4</c:f>
              <c:strCache>
                <c:ptCount val="2"/>
                <c:pt idx="0">
                  <c:v>B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Beregninger!$BB$5:$BB$11</c:f>
              <c:numCache>
                <c:formatCode>0%</c:formatCode>
                <c:ptCount val="7"/>
                <c:pt idx="0">
                  <c:v>8.6300000000000002E-2</c:v>
                </c:pt>
                <c:pt idx="1">
                  <c:v>8.6300000000000002E-2</c:v>
                </c:pt>
                <c:pt idx="2">
                  <c:v>8.6300000000000002E-2</c:v>
                </c:pt>
                <c:pt idx="3">
                  <c:v>8.6300000000000002E-2</c:v>
                </c:pt>
                <c:pt idx="4">
                  <c:v>8.6300000000000002E-2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68B6-41D7-A071-299FD33002C5}"/>
            </c:ext>
          </c:extLst>
        </c:ser>
        <c:ser>
          <c:idx val="22"/>
          <c:order val="22"/>
          <c:tx>
            <c:strRef>
              <c:f>Beregninger!$BC$3:$BC$4</c:f>
              <c:strCache>
                <c:ptCount val="2"/>
                <c:pt idx="0">
                  <c:v>-B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Beregninger!$BC$5:$BC$11</c:f>
              <c:numCache>
                <c:formatCode>0%</c:formatCode>
                <c:ptCount val="7"/>
                <c:pt idx="0">
                  <c:v>-8.6300000000000002E-2</c:v>
                </c:pt>
                <c:pt idx="1">
                  <c:v>-8.6300000000000002E-2</c:v>
                </c:pt>
                <c:pt idx="2">
                  <c:v>-8.6300000000000002E-2</c:v>
                </c:pt>
                <c:pt idx="3">
                  <c:v>-8.6300000000000002E-2</c:v>
                </c:pt>
                <c:pt idx="4">
                  <c:v>-8.6300000000000002E-2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8B6-41D7-A071-299FD33002C5}"/>
            </c:ext>
          </c:extLst>
        </c:ser>
        <c:ser>
          <c:idx val="23"/>
          <c:order val="23"/>
          <c:tx>
            <c:strRef>
              <c:f>Beregninger!$BD$3:$BD$4</c:f>
              <c:strCache>
                <c:ptCount val="2"/>
                <c:pt idx="0">
                  <c:v>-TEa</c:v>
                </c:pt>
              </c:strCache>
            </c:strRef>
          </c:tx>
          <c:spPr>
            <a:ln w="28575">
              <a:solidFill>
                <a:srgbClr val="C0504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Beregninger!$BD$5:$BD$11</c:f>
              <c:numCache>
                <c:formatCode>0%</c:formatCode>
                <c:ptCount val="7"/>
                <c:pt idx="0">
                  <c:v>-0.15479999999999999</c:v>
                </c:pt>
                <c:pt idx="1">
                  <c:v>-0.15479999999999999</c:v>
                </c:pt>
                <c:pt idx="2">
                  <c:v>-0.15479999999999999</c:v>
                </c:pt>
                <c:pt idx="3">
                  <c:v>-0.15479999999999999</c:v>
                </c:pt>
                <c:pt idx="4">
                  <c:v>-0.15479999999999999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8B6-41D7-A071-299FD33002C5}"/>
            </c:ext>
          </c:extLst>
        </c:ser>
        <c:ser>
          <c:idx val="24"/>
          <c:order val="24"/>
          <c:tx>
            <c:strRef>
              <c:f>Beregninger!$BE$3:$BE$4</c:f>
              <c:strCache>
                <c:ptCount val="2"/>
                <c:pt idx="0">
                  <c:v>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Beregninger!$BF$5:$BF$11</c:f>
                <c:numCache>
                  <c:formatCode>General</c:formatCode>
                  <c:ptCount val="7"/>
                  <c:pt idx="0">
                    <c:v>8.5268990621436332E-3</c:v>
                  </c:pt>
                  <c:pt idx="1">
                    <c:v>4.8548394948914183E-3</c:v>
                  </c:pt>
                  <c:pt idx="2">
                    <c:v>6.9717449935106047E-3</c:v>
                  </c:pt>
                  <c:pt idx="3">
                    <c:v>9.1768085179290849E-3</c:v>
                  </c:pt>
                  <c:pt idx="4">
                    <c:v>1.9114094899799237E-2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Beregninger!$BF$5:$BF$11</c:f>
                <c:numCache>
                  <c:formatCode>General</c:formatCode>
                  <c:ptCount val="7"/>
                  <c:pt idx="0">
                    <c:v>8.5268990621436332E-3</c:v>
                  </c:pt>
                  <c:pt idx="1">
                    <c:v>4.8548394948914183E-3</c:v>
                  </c:pt>
                  <c:pt idx="2">
                    <c:v>6.9717449935106047E-3</c:v>
                  </c:pt>
                  <c:pt idx="3">
                    <c:v>9.1768085179290849E-3</c:v>
                  </c:pt>
                  <c:pt idx="4">
                    <c:v>1.9114094899799237E-2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  <c:spPr>
              <a:ln w="254000">
                <a:solidFill>
                  <a:sysClr val="windowText" lastClr="000000">
                    <a:alpha val="19000"/>
                  </a:sysClr>
                </a:solidFill>
              </a:ln>
            </c:spPr>
          </c:errBars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Beregninger!$BE$5:$BE$11</c:f>
              <c:numCache>
                <c:formatCode>0%</c:formatCode>
                <c:ptCount val="7"/>
                <c:pt idx="0">
                  <c:v>2.1184907922654782E-2</c:v>
                </c:pt>
                <c:pt idx="1">
                  <c:v>2.6878304968558742E-2</c:v>
                </c:pt>
                <c:pt idx="2">
                  <c:v>3.4835883577098721E-2</c:v>
                </c:pt>
                <c:pt idx="3">
                  <c:v>2.4933566917124627E-2</c:v>
                </c:pt>
                <c:pt idx="4">
                  <c:v>2.1187943456477482E-2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8B6-41D7-A071-299FD3300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99808"/>
        <c:axId val="48601344"/>
      </c:lineChart>
      <c:catAx>
        <c:axId val="485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600"/>
            </a:pPr>
            <a:endParaRPr lang="nb-NO"/>
          </a:p>
        </c:txPr>
        <c:crossAx val="48601344"/>
        <c:crosses val="autoZero"/>
        <c:auto val="1"/>
        <c:lblAlgn val="ctr"/>
        <c:lblOffset val="100"/>
        <c:noMultiLvlLbl val="0"/>
      </c:catAx>
      <c:valAx>
        <c:axId val="486013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nb-NO"/>
          </a:p>
        </c:txPr>
        <c:crossAx val="48599808"/>
        <c:crosses val="autoZero"/>
        <c:crossBetween val="between"/>
      </c:valAx>
    </c:plotArea>
    <c:legend>
      <c:legendPos val="r"/>
      <c:legendEntry>
        <c:idx val="22"/>
        <c:delete val="1"/>
      </c:legendEntry>
      <c:legendEntry>
        <c:idx val="23"/>
        <c:delete val="1"/>
      </c:legendEntry>
      <c:layout>
        <c:manualLayout>
          <c:xMode val="edge"/>
          <c:yMode val="edge"/>
          <c:x val="0.82544498575349234"/>
          <c:y val="2.2944410677408086E-2"/>
          <c:w val="0.16816618158012853"/>
          <c:h val="0.84095609652543046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Absulutte avvik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1865463317743617E-2"/>
          <c:y val="6.5097077460816832E-2"/>
          <c:w val="0.92590418386038176"/>
          <c:h val="0.87448229692800361"/>
        </c:manualLayout>
      </c:layout>
      <c:lineChart>
        <c:grouping val="standard"/>
        <c:varyColors val="0"/>
        <c:ser>
          <c:idx val="0"/>
          <c:order val="0"/>
          <c:tx>
            <c:strRef>
              <c:f>Beregninger!$BH$3:$BH$4</c:f>
              <c:strCache>
                <c:ptCount val="2"/>
                <c:pt idx="0">
                  <c:v>1</c:v>
                </c:pt>
                <c:pt idx="1">
                  <c:v> 17,2 </c:v>
                </c:pt>
              </c:strCache>
            </c:strRef>
          </c:tx>
          <c:spPr>
            <a:ln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Beregninger!$BH$5:$BH$11</c:f>
              <c:numCache>
                <c:formatCode>General</c:formatCode>
                <c:ptCount val="7"/>
                <c:pt idx="0">
                  <c:v>0.38599999999999923</c:v>
                </c:pt>
                <c:pt idx="1">
                  <c:v>0.60699999999999932</c:v>
                </c:pt>
                <c:pt idx="2">
                  <c:v>0.95799999999999841</c:v>
                </c:pt>
                <c:pt idx="3">
                  <c:v>0.6460000000000008</c:v>
                </c:pt>
                <c:pt idx="4">
                  <c:v>-4.00000000000027E-2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1-461D-BFE3-2E3880E1680A}"/>
            </c:ext>
          </c:extLst>
        </c:ser>
        <c:ser>
          <c:idx val="1"/>
          <c:order val="1"/>
          <c:tx>
            <c:strRef>
              <c:f>Beregninger!$BI$3:$BI$4</c:f>
              <c:strCache>
                <c:ptCount val="2"/>
                <c:pt idx="0">
                  <c:v>2</c:v>
                </c:pt>
                <c:pt idx="1">
                  <c:v> 8,3 </c:v>
                </c:pt>
              </c:strCache>
            </c:strRef>
          </c:tx>
          <c:spPr>
            <a:ln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Beregninger!$BI$5:$BI$11</c:f>
              <c:numCache>
                <c:formatCode>General</c:formatCode>
                <c:ptCount val="7"/>
                <c:pt idx="0">
                  <c:v>0.19200000000000017</c:v>
                </c:pt>
                <c:pt idx="1">
                  <c:v>0.35699999999999932</c:v>
                </c:pt>
                <c:pt idx="2">
                  <c:v>0.4919999999999991</c:v>
                </c:pt>
                <c:pt idx="3">
                  <c:v>0.58099999999999952</c:v>
                </c:pt>
                <c:pt idx="4">
                  <c:v>-0.44000000000000039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1-461D-BFE3-2E3880E1680A}"/>
            </c:ext>
          </c:extLst>
        </c:ser>
        <c:ser>
          <c:idx val="2"/>
          <c:order val="2"/>
          <c:tx>
            <c:strRef>
              <c:f>Beregninger!$BJ$3:$BJ$4</c:f>
              <c:strCache>
                <c:ptCount val="2"/>
                <c:pt idx="0">
                  <c:v>3</c:v>
                </c:pt>
                <c:pt idx="1">
                  <c:v> 14,1 </c:v>
                </c:pt>
              </c:strCache>
            </c:strRef>
          </c:tx>
          <c:spPr>
            <a:ln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Beregninger!$BJ$5:$BJ$11</c:f>
              <c:numCache>
                <c:formatCode>General</c:formatCode>
                <c:ptCount val="7"/>
                <c:pt idx="0">
                  <c:v>0.85099999999999909</c:v>
                </c:pt>
                <c:pt idx="1">
                  <c:v>0.55099999999999838</c:v>
                </c:pt>
                <c:pt idx="2">
                  <c:v>0.65399999999999991</c:v>
                </c:pt>
                <c:pt idx="3">
                  <c:v>0.57699999999999996</c:v>
                </c:pt>
                <c:pt idx="4">
                  <c:v>0.24799999999999933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01-461D-BFE3-2E3880E1680A}"/>
            </c:ext>
          </c:extLst>
        </c:ser>
        <c:ser>
          <c:idx val="3"/>
          <c:order val="3"/>
          <c:tx>
            <c:strRef>
              <c:f>Beregninger!$BK$3:$BK$4</c:f>
              <c:strCache>
                <c:ptCount val="2"/>
                <c:pt idx="0">
                  <c:v>4</c:v>
                </c:pt>
                <c:pt idx="1">
                  <c:v> 16,4 </c:v>
                </c:pt>
              </c:strCache>
            </c:strRef>
          </c:tx>
          <c:spPr>
            <a:ln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Beregninger!$BK$5:$BK$11</c:f>
              <c:numCache>
                <c:formatCode>General</c:formatCode>
                <c:ptCount val="7"/>
                <c:pt idx="0">
                  <c:v>0.62199999999999989</c:v>
                </c:pt>
                <c:pt idx="1">
                  <c:v>0.36299999999999955</c:v>
                </c:pt>
                <c:pt idx="2">
                  <c:v>0.33500000000000085</c:v>
                </c:pt>
                <c:pt idx="3">
                  <c:v>0.37900000000000134</c:v>
                </c:pt>
                <c:pt idx="4">
                  <c:v>-1.368999999999998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01-461D-BFE3-2E3880E1680A}"/>
            </c:ext>
          </c:extLst>
        </c:ser>
        <c:ser>
          <c:idx val="4"/>
          <c:order val="4"/>
          <c:tx>
            <c:strRef>
              <c:f>Beregninger!$BL$3:$BL$4</c:f>
              <c:strCache>
                <c:ptCount val="2"/>
                <c:pt idx="0">
                  <c:v>5</c:v>
                </c:pt>
                <c:pt idx="1">
                  <c:v> 11,2 </c:v>
                </c:pt>
              </c:strCache>
            </c:strRef>
          </c:tx>
          <c:spPr>
            <a:ln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Beregninger!$BL$5:$BL$11</c:f>
              <c:numCache>
                <c:formatCode>General</c:formatCode>
                <c:ptCount val="7"/>
                <c:pt idx="0">
                  <c:v>0.36400000000000077</c:v>
                </c:pt>
                <c:pt idx="1">
                  <c:v>0.22300000000000075</c:v>
                </c:pt>
                <c:pt idx="2">
                  <c:v>0.26500000000000057</c:v>
                </c:pt>
                <c:pt idx="3">
                  <c:v>0.33100000000000129</c:v>
                </c:pt>
                <c:pt idx="4">
                  <c:v>6.0000000000000497E-2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01-461D-BFE3-2E3880E1680A}"/>
            </c:ext>
          </c:extLst>
        </c:ser>
        <c:ser>
          <c:idx val="5"/>
          <c:order val="5"/>
          <c:tx>
            <c:strRef>
              <c:f>Beregninger!$BM$3:$BM$4</c:f>
              <c:strCache>
                <c:ptCount val="2"/>
                <c:pt idx="0">
                  <c:v>6</c:v>
                </c:pt>
                <c:pt idx="1">
                  <c:v> 35,8 </c:v>
                </c:pt>
              </c:strCache>
            </c:strRef>
          </c:tx>
          <c:spPr>
            <a:ln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Beregninger!$BM$5:$BM$11</c:f>
              <c:numCache>
                <c:formatCode>General</c:formatCode>
                <c:ptCount val="7"/>
                <c:pt idx="0">
                  <c:v>0.25200000000000244</c:v>
                </c:pt>
                <c:pt idx="1">
                  <c:v>1.3850000000000051</c:v>
                </c:pt>
                <c:pt idx="2">
                  <c:v>1.554000000000002</c:v>
                </c:pt>
                <c:pt idx="3">
                  <c:v>1.8930000000000007</c:v>
                </c:pt>
                <c:pt idx="4">
                  <c:v>0.8090000000000046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01-461D-BFE3-2E3880E1680A}"/>
            </c:ext>
          </c:extLst>
        </c:ser>
        <c:ser>
          <c:idx val="6"/>
          <c:order val="6"/>
          <c:tx>
            <c:strRef>
              <c:f>Beregninger!$BN$3:$BN$4</c:f>
              <c:strCache>
                <c:ptCount val="2"/>
                <c:pt idx="0">
                  <c:v>7</c:v>
                </c:pt>
                <c:pt idx="1">
                  <c:v> 5,1 </c:v>
                </c:pt>
              </c:strCache>
            </c:strRef>
          </c:tx>
          <c:spPr>
            <a:ln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Beregninger!$BN$5:$BN$11</c:f>
              <c:numCache>
                <c:formatCode>General</c:formatCode>
                <c:ptCount val="7"/>
                <c:pt idx="0">
                  <c:v>0.15700000000000003</c:v>
                </c:pt>
                <c:pt idx="1">
                  <c:v>0.15000000000000036</c:v>
                </c:pt>
                <c:pt idx="2">
                  <c:v>0.21999999999999975</c:v>
                </c:pt>
                <c:pt idx="3">
                  <c:v>0.24500000000000011</c:v>
                </c:pt>
                <c:pt idx="4">
                  <c:v>0.44399999999999995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401-461D-BFE3-2E3880E1680A}"/>
            </c:ext>
          </c:extLst>
        </c:ser>
        <c:ser>
          <c:idx val="7"/>
          <c:order val="7"/>
          <c:tx>
            <c:strRef>
              <c:f>Beregninger!$BO$3:$BO$4</c:f>
              <c:strCache>
                <c:ptCount val="2"/>
                <c:pt idx="0">
                  <c:v>8</c:v>
                </c:pt>
                <c:pt idx="1">
                  <c:v> 12,9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Beregninger!$BO$5:$BO$11</c:f>
              <c:numCache>
                <c:formatCode>General</c:formatCode>
                <c:ptCount val="7"/>
                <c:pt idx="0">
                  <c:v>0.27899999999999991</c:v>
                </c:pt>
                <c:pt idx="1">
                  <c:v>0.29899999999999949</c:v>
                </c:pt>
                <c:pt idx="2">
                  <c:v>0.4139999999999997</c:v>
                </c:pt>
                <c:pt idx="3">
                  <c:v>0.28599999999999959</c:v>
                </c:pt>
                <c:pt idx="4">
                  <c:v>0.87999999999999901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401-461D-BFE3-2E3880E1680A}"/>
            </c:ext>
          </c:extLst>
        </c:ser>
        <c:ser>
          <c:idx val="8"/>
          <c:order val="8"/>
          <c:tx>
            <c:strRef>
              <c:f>Beregninger!$BP$3:$BP$4</c:f>
              <c:strCache>
                <c:ptCount val="2"/>
                <c:pt idx="0">
                  <c:v>9</c:v>
                </c:pt>
                <c:pt idx="1">
                  <c:v> 8,8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Beregninger!$BP$5:$BP$11</c:f>
              <c:numCache>
                <c:formatCode>General</c:formatCode>
                <c:ptCount val="7"/>
                <c:pt idx="0">
                  <c:v>0.16699999999999982</c:v>
                </c:pt>
                <c:pt idx="1">
                  <c:v>0.21300000000000097</c:v>
                </c:pt>
                <c:pt idx="2">
                  <c:v>0.46900000000000119</c:v>
                </c:pt>
                <c:pt idx="3">
                  <c:v>0.18200000000000038</c:v>
                </c:pt>
                <c:pt idx="4">
                  <c:v>-0.18099999999999916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401-461D-BFE3-2E3880E1680A}"/>
            </c:ext>
          </c:extLst>
        </c:ser>
        <c:ser>
          <c:idx val="9"/>
          <c:order val="9"/>
          <c:tx>
            <c:strRef>
              <c:f>Beregninger!$BQ$3:$BQ$4</c:f>
              <c:strCache>
                <c:ptCount val="2"/>
                <c:pt idx="0">
                  <c:v>10</c:v>
                </c:pt>
                <c:pt idx="1">
                  <c:v> 12,3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Beregninger!$BQ$5:$BQ$11</c:f>
              <c:numCache>
                <c:formatCode>General</c:formatCode>
                <c:ptCount val="7"/>
                <c:pt idx="0">
                  <c:v>0.23600000000000065</c:v>
                </c:pt>
                <c:pt idx="1">
                  <c:v>0.15700000000000003</c:v>
                </c:pt>
                <c:pt idx="2">
                  <c:v>0.34399999999999942</c:v>
                </c:pt>
                <c:pt idx="3">
                  <c:v>4.1000000000000369E-2</c:v>
                </c:pt>
                <c:pt idx="4">
                  <c:v>0.53599999999999959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401-461D-BFE3-2E3880E1680A}"/>
            </c:ext>
          </c:extLst>
        </c:ser>
        <c:ser>
          <c:idx val="10"/>
          <c:order val="10"/>
          <c:tx>
            <c:strRef>
              <c:f>Beregninger!$BR$3:$BR$4</c:f>
              <c:strCache>
                <c:ptCount val="2"/>
                <c:pt idx="0">
                  <c:v>11</c:v>
                </c:pt>
                <c:pt idx="1">
                  <c:v> 6,5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Beregninger!$BR$5:$BR$11</c:f>
              <c:numCache>
                <c:formatCode>General</c:formatCode>
                <c:ptCount val="7"/>
                <c:pt idx="0">
                  <c:v>0.15799999999999947</c:v>
                </c:pt>
                <c:pt idx="1">
                  <c:v>0.23399999999999999</c:v>
                </c:pt>
                <c:pt idx="2">
                  <c:v>0.15999999999999925</c:v>
                </c:pt>
                <c:pt idx="3">
                  <c:v>0.10999999999999943</c:v>
                </c:pt>
                <c:pt idx="4">
                  <c:v>0.37199999999999989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401-461D-BFE3-2E3880E1680A}"/>
            </c:ext>
          </c:extLst>
        </c:ser>
        <c:ser>
          <c:idx val="11"/>
          <c:order val="11"/>
          <c:tx>
            <c:strRef>
              <c:f>Beregninger!$BS$3:$BS$4</c:f>
              <c:strCache>
                <c:ptCount val="2"/>
                <c:pt idx="0">
                  <c:v>12</c:v>
                </c:pt>
                <c:pt idx="1">
                  <c:v> 11,6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Beregninger!$BS$5:$BS$11</c:f>
              <c:numCache>
                <c:formatCode>General</c:formatCode>
                <c:ptCount val="7"/>
                <c:pt idx="0">
                  <c:v>0.32600000000000051</c:v>
                </c:pt>
                <c:pt idx="1">
                  <c:v>0.42900000000000027</c:v>
                </c:pt>
                <c:pt idx="2">
                  <c:v>0.41099999999999959</c:v>
                </c:pt>
                <c:pt idx="3">
                  <c:v>8.9000000000000412E-2</c:v>
                </c:pt>
                <c:pt idx="4">
                  <c:v>0.35100000000000087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401-461D-BFE3-2E3880E1680A}"/>
            </c:ext>
          </c:extLst>
        </c:ser>
        <c:ser>
          <c:idx val="12"/>
          <c:order val="12"/>
          <c:tx>
            <c:strRef>
              <c:f>Beregninger!$BT$3:$BT$4</c:f>
              <c:strCache>
                <c:ptCount val="2"/>
                <c:pt idx="0">
                  <c:v>13</c:v>
                </c:pt>
                <c:pt idx="1">
                  <c:v> 6,2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Beregninger!$BT$5:$BT$11</c:f>
              <c:numCache>
                <c:formatCode>General</c:formatCode>
                <c:ptCount val="7"/>
                <c:pt idx="0">
                  <c:v>0.16799999999999926</c:v>
                </c:pt>
                <c:pt idx="1">
                  <c:v>0.17199999999999971</c:v>
                </c:pt>
                <c:pt idx="2">
                  <c:v>7.5999999999999623E-2</c:v>
                </c:pt>
                <c:pt idx="3">
                  <c:v>-1.4000000000000234E-2</c:v>
                </c:pt>
                <c:pt idx="4">
                  <c:v>1.9000000000000128E-2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401-461D-BFE3-2E3880E1680A}"/>
            </c:ext>
          </c:extLst>
        </c:ser>
        <c:ser>
          <c:idx val="13"/>
          <c:order val="13"/>
          <c:tx>
            <c:strRef>
              <c:f>Beregninger!$BU$3:$BU$4</c:f>
              <c:strCache>
                <c:ptCount val="2"/>
                <c:pt idx="0">
                  <c:v>14</c:v>
                </c:pt>
                <c:pt idx="1">
                  <c:v> 8,9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Beregninger!$BU$5:$BU$11</c:f>
              <c:numCache>
                <c:formatCode>General</c:formatCode>
                <c:ptCount val="7"/>
                <c:pt idx="0">
                  <c:v>0.32600000000000051</c:v>
                </c:pt>
                <c:pt idx="1">
                  <c:v>0.34299999999999997</c:v>
                </c:pt>
                <c:pt idx="2">
                  <c:v>0.40200000000000102</c:v>
                </c:pt>
                <c:pt idx="3">
                  <c:v>0.21700000000000053</c:v>
                </c:pt>
                <c:pt idx="4">
                  <c:v>0.49200000000000088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401-461D-BFE3-2E3880E1680A}"/>
            </c:ext>
          </c:extLst>
        </c:ser>
        <c:ser>
          <c:idx val="14"/>
          <c:order val="14"/>
          <c:tx>
            <c:strRef>
              <c:f>Beregninger!$BV$3:$BV$4</c:f>
              <c:strCache>
                <c:ptCount val="2"/>
                <c:pt idx="0">
                  <c:v>15</c:v>
                </c:pt>
                <c:pt idx="1">
                  <c:v> 6,4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Beregninger!$BV$5:$BV$11</c:f>
              <c:numCache>
                <c:formatCode>General</c:formatCode>
                <c:ptCount val="7"/>
                <c:pt idx="0">
                  <c:v>0.15199999999999925</c:v>
                </c:pt>
                <c:pt idx="1">
                  <c:v>0.17999999999999972</c:v>
                </c:pt>
                <c:pt idx="2">
                  <c:v>0.26899999999999924</c:v>
                </c:pt>
                <c:pt idx="3">
                  <c:v>0.19399999999999995</c:v>
                </c:pt>
                <c:pt idx="4">
                  <c:v>0.25299999999999923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401-461D-BFE3-2E3880E1680A}"/>
            </c:ext>
          </c:extLst>
        </c:ser>
        <c:ser>
          <c:idx val="15"/>
          <c:order val="15"/>
          <c:tx>
            <c:strRef>
              <c:f>Beregninger!$BW$3:$BW$4</c:f>
              <c:strCache>
                <c:ptCount val="2"/>
                <c:pt idx="0">
                  <c:v>16</c:v>
                </c:pt>
                <c:pt idx="1">
                  <c:v> 7,5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Beregninger!$BW$5:$BW$11</c:f>
              <c:numCache>
                <c:formatCode>General</c:formatCode>
                <c:ptCount val="7"/>
                <c:pt idx="0">
                  <c:v>0.14100000000000001</c:v>
                </c:pt>
                <c:pt idx="1">
                  <c:v>0.17899999999999938</c:v>
                </c:pt>
                <c:pt idx="2">
                  <c:v>0.29099999999999948</c:v>
                </c:pt>
                <c:pt idx="3">
                  <c:v>0.11099999999999977</c:v>
                </c:pt>
                <c:pt idx="4">
                  <c:v>0.32099999999999973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401-461D-BFE3-2E3880E1680A}"/>
            </c:ext>
          </c:extLst>
        </c:ser>
        <c:ser>
          <c:idx val="16"/>
          <c:order val="16"/>
          <c:tx>
            <c:strRef>
              <c:f>Beregninger!$BX$3:$BX$4</c:f>
              <c:strCache>
                <c:ptCount val="2"/>
                <c:pt idx="0">
                  <c:v>17</c:v>
                </c:pt>
                <c:pt idx="1">
                  <c:v> 6,4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Beregninger!$BX$5:$BX$11</c:f>
              <c:numCache>
                <c:formatCode>General</c:formatCode>
                <c:ptCount val="7"/>
                <c:pt idx="0">
                  <c:v>0.125</c:v>
                </c:pt>
                <c:pt idx="1">
                  <c:v>4.8000000000000043E-2</c:v>
                </c:pt>
                <c:pt idx="2">
                  <c:v>0.18599999999999994</c:v>
                </c:pt>
                <c:pt idx="3">
                  <c:v>0.13700000000000045</c:v>
                </c:pt>
                <c:pt idx="4">
                  <c:v>0.33199999999999985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401-461D-BFE3-2E3880E1680A}"/>
            </c:ext>
          </c:extLst>
        </c:ser>
        <c:ser>
          <c:idx val="17"/>
          <c:order val="17"/>
          <c:tx>
            <c:strRef>
              <c:f>Beregninger!$BY$3:$BY$4</c:f>
              <c:strCache>
                <c:ptCount val="2"/>
                <c:pt idx="0">
                  <c:v>18</c:v>
                </c:pt>
                <c:pt idx="1">
                  <c:v> 8,7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Beregninger!$BY$5:$BY$11</c:f>
              <c:numCache>
                <c:formatCode>General</c:formatCode>
                <c:ptCount val="7"/>
                <c:pt idx="0">
                  <c:v>-0.26999999999999957</c:v>
                </c:pt>
                <c:pt idx="1">
                  <c:v>0.21299999999999919</c:v>
                </c:pt>
                <c:pt idx="2">
                  <c:v>0</c:v>
                </c:pt>
                <c:pt idx="3">
                  <c:v>0</c:v>
                </c:pt>
                <c:pt idx="4">
                  <c:v>-1.2999999999999901E-2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401-461D-BFE3-2E3880E1680A}"/>
            </c:ext>
          </c:extLst>
        </c:ser>
        <c:ser>
          <c:idx val="18"/>
          <c:order val="18"/>
          <c:tx>
            <c:strRef>
              <c:f>Beregninger!$BZ$3:$BZ$4</c:f>
              <c:strCache>
                <c:ptCount val="2"/>
                <c:pt idx="0">
                  <c:v>19</c:v>
                </c:pt>
                <c:pt idx="1">
                  <c:v> 27,6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Beregninger!$BZ$5:$BZ$11</c:f>
              <c:numCache>
                <c:formatCode>General</c:formatCode>
                <c:ptCount val="7"/>
                <c:pt idx="0">
                  <c:v>-0.23300000000000054</c:v>
                </c:pt>
                <c:pt idx="1">
                  <c:v>0.24299999999999855</c:v>
                </c:pt>
                <c:pt idx="2">
                  <c:v>0.23499999999999943</c:v>
                </c:pt>
                <c:pt idx="3">
                  <c:v>-0.14499999999999957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8401-461D-BFE3-2E3880E1680A}"/>
            </c:ext>
          </c:extLst>
        </c:ser>
        <c:ser>
          <c:idx val="19"/>
          <c:order val="19"/>
          <c:tx>
            <c:strRef>
              <c:f>Beregninger!$CA$3:$CA$4</c:f>
              <c:strCache>
                <c:ptCount val="2"/>
                <c:pt idx="0">
                  <c:v>20</c:v>
                </c:pt>
                <c:pt idx="1">
                  <c:v> 8,9 </c:v>
                </c:pt>
              </c:strCache>
            </c:strRef>
          </c:tx>
          <c:spPr>
            <a:ln w="28575">
              <a:noFill/>
            </a:ln>
          </c:spP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Beregninger!$CA$5:$CA$11</c:f>
              <c:numCache>
                <c:formatCode>General</c:formatCode>
                <c:ptCount val="7"/>
                <c:pt idx="0">
                  <c:v>9.9000000000000199E-2</c:v>
                </c:pt>
                <c:pt idx="1">
                  <c:v>0.15599999999999881</c:v>
                </c:pt>
                <c:pt idx="2">
                  <c:v>0.17999999999999972</c:v>
                </c:pt>
                <c:pt idx="3">
                  <c:v>0.1509999999999998</c:v>
                </c:pt>
                <c:pt idx="4">
                  <c:v>0.36399999999999899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401-461D-BFE3-2E3880E1680A}"/>
            </c:ext>
          </c:extLst>
        </c:ser>
        <c:ser>
          <c:idx val="20"/>
          <c:order val="20"/>
          <c:tx>
            <c:strRef>
              <c:f>Beregninger!$CB$3:$CB$4</c:f>
              <c:strCache>
                <c:ptCount val="2"/>
                <c:pt idx="0">
                  <c:v>TEa</c:v>
                </c:pt>
              </c:strCache>
            </c:strRef>
          </c:tx>
          <c:spPr>
            <a:ln w="28575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Beregninger!$CB$5:$CB$11</c:f>
              <c:numCache>
                <c:formatCode>_(* #,##0.00_);_(* \(#,##0.00\);_(* "-"??_);_(@_)</c:formatCode>
                <c:ptCount val="7"/>
                <c:pt idx="0">
                  <c:v>1.8629406000000002</c:v>
                </c:pt>
                <c:pt idx="1">
                  <c:v>1.8629406000000002</c:v>
                </c:pt>
                <c:pt idx="2">
                  <c:v>1.8629406000000002</c:v>
                </c:pt>
                <c:pt idx="3">
                  <c:v>1.8629406000000002</c:v>
                </c:pt>
                <c:pt idx="4">
                  <c:v>1.8629406000000002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401-461D-BFE3-2E3880E1680A}"/>
            </c:ext>
          </c:extLst>
        </c:ser>
        <c:ser>
          <c:idx val="21"/>
          <c:order val="21"/>
          <c:tx>
            <c:strRef>
              <c:f>Beregninger!$CC$3:$CC$4</c:f>
              <c:strCache>
                <c:ptCount val="2"/>
                <c:pt idx="0">
                  <c:v>B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Beregninger!$CC$5:$CC$11</c:f>
              <c:numCache>
                <c:formatCode>_(* #,##0.00_);_(* \(#,##0.00\);_(* "-"??_);_(@_)</c:formatCode>
                <c:ptCount val="7"/>
                <c:pt idx="0">
                  <c:v>1.0385773500000002</c:v>
                </c:pt>
                <c:pt idx="1">
                  <c:v>1.0385773500000002</c:v>
                </c:pt>
                <c:pt idx="2">
                  <c:v>1.0385773500000002</c:v>
                </c:pt>
                <c:pt idx="3">
                  <c:v>1.0385773500000002</c:v>
                </c:pt>
                <c:pt idx="4">
                  <c:v>1.0385773500000002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401-461D-BFE3-2E3880E1680A}"/>
            </c:ext>
          </c:extLst>
        </c:ser>
        <c:ser>
          <c:idx val="22"/>
          <c:order val="22"/>
          <c:tx>
            <c:strRef>
              <c:f>Beregninger!$CD$3:$CD$4</c:f>
              <c:strCache>
                <c:ptCount val="2"/>
                <c:pt idx="0">
                  <c:v>-B</c:v>
                </c:pt>
              </c:strCache>
            </c:strRef>
          </c:tx>
          <c:spPr>
            <a:ln w="28575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Beregninger!$CD$5:$CD$11</c:f>
              <c:numCache>
                <c:formatCode>_(* #,##0.00_);_(* \(#,##0.00\);_(* "-"??_);_(@_)</c:formatCode>
                <c:ptCount val="7"/>
                <c:pt idx="0">
                  <c:v>-1.0385773500000002</c:v>
                </c:pt>
                <c:pt idx="1">
                  <c:v>-1.0385773500000002</c:v>
                </c:pt>
                <c:pt idx="2">
                  <c:v>-1.0385773500000002</c:v>
                </c:pt>
                <c:pt idx="3">
                  <c:v>-1.0385773500000002</c:v>
                </c:pt>
                <c:pt idx="4">
                  <c:v>-1.0385773500000002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401-461D-BFE3-2E3880E1680A}"/>
            </c:ext>
          </c:extLst>
        </c:ser>
        <c:ser>
          <c:idx val="23"/>
          <c:order val="23"/>
          <c:tx>
            <c:strRef>
              <c:f>Beregninger!$CE$3:$CE$4</c:f>
              <c:strCache>
                <c:ptCount val="2"/>
                <c:pt idx="0">
                  <c:v>-TEa</c:v>
                </c:pt>
              </c:strCache>
            </c:strRef>
          </c:tx>
          <c:spPr>
            <a:ln w="28575">
              <a:solidFill>
                <a:srgbClr val="C0504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Beregninger!$CE$5:$CE$11</c:f>
              <c:numCache>
                <c:formatCode>_(* #,##0.00_);_(* \(#,##0.00\);_(* "-"??_);_(@_)</c:formatCode>
                <c:ptCount val="7"/>
                <c:pt idx="0">
                  <c:v>-1.8629406000000002</c:v>
                </c:pt>
                <c:pt idx="1">
                  <c:v>-1.8629406000000002</c:v>
                </c:pt>
                <c:pt idx="2">
                  <c:v>-1.8629406000000002</c:v>
                </c:pt>
                <c:pt idx="3">
                  <c:v>-1.8629406000000002</c:v>
                </c:pt>
                <c:pt idx="4">
                  <c:v>-1.8629406000000002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401-461D-BFE3-2E3880E1680A}"/>
            </c:ext>
          </c:extLst>
        </c:ser>
        <c:ser>
          <c:idx val="24"/>
          <c:order val="24"/>
          <c:tx>
            <c:strRef>
              <c:f>Beregninger!$CF$3:$CF$4</c:f>
              <c:strCache>
                <c:ptCount val="2"/>
                <c:pt idx="0">
                  <c:v>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Beregninger!$CG$5:$CG$11</c:f>
                <c:numCache>
                  <c:formatCode>General</c:formatCode>
                  <c:ptCount val="7"/>
                  <c:pt idx="0">
                    <c:v>0.11407308537404405</c:v>
                  </c:pt>
                  <c:pt idx="1">
                    <c:v>0.13362566429170766</c:v>
                  </c:pt>
                  <c:pt idx="2">
                    <c:v>0.16411653822431804</c:v>
                  </c:pt>
                  <c:pt idx="3">
                    <c:v>0.20883682044529239</c:v>
                  </c:pt>
                  <c:pt idx="4">
                    <c:v>0.22698243643420687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Beregninger!$CG$5:$CG$11</c:f>
                <c:numCache>
                  <c:formatCode>General</c:formatCode>
                  <c:ptCount val="7"/>
                  <c:pt idx="0">
                    <c:v>0.11407308537404405</c:v>
                  </c:pt>
                  <c:pt idx="1">
                    <c:v>0.13362566429170766</c:v>
                  </c:pt>
                  <c:pt idx="2">
                    <c:v>0.16411653822431804</c:v>
                  </c:pt>
                  <c:pt idx="3">
                    <c:v>0.20883682044529239</c:v>
                  </c:pt>
                  <c:pt idx="4">
                    <c:v>0.22698243643420687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  <c:spPr>
              <a:ln w="254000">
                <a:solidFill>
                  <a:sysClr val="windowText" lastClr="000000">
                    <a:alpha val="19000"/>
                  </a:sysClr>
                </a:solidFill>
              </a:ln>
            </c:spPr>
          </c:errBars>
          <c:cat>
            <c:strRef>
              <c:f>Beregninger!$AF$5:$AF$11</c:f>
              <c:strCache>
                <c:ptCount val="7"/>
                <c:pt idx="0">
                  <c:v>Tid 1</c:v>
                </c:pt>
                <c:pt idx="1">
                  <c:v>Tid 2</c:v>
                </c:pt>
                <c:pt idx="2">
                  <c:v>Tid 3</c:v>
                </c:pt>
                <c:pt idx="3">
                  <c:v>Tid 4</c:v>
                </c:pt>
                <c:pt idx="4">
                  <c:v>Tid 5</c:v>
                </c:pt>
                <c:pt idx="5">
                  <c:v>Tid 6</c:v>
                </c:pt>
                <c:pt idx="6">
                  <c:v>Tid 7</c:v>
                </c:pt>
              </c:strCache>
            </c:strRef>
          </c:cat>
          <c:val>
            <c:numRef>
              <c:f>Beregninger!$CF$5:$CF$11</c:f>
              <c:numCache>
                <c:formatCode>General</c:formatCode>
                <c:ptCount val="7"/>
                <c:pt idx="0">
                  <c:v>0.22490000000000004</c:v>
                </c:pt>
                <c:pt idx="1">
                  <c:v>0.32509999999999994</c:v>
                </c:pt>
                <c:pt idx="2">
                  <c:v>0.41657894736842094</c:v>
                </c:pt>
                <c:pt idx="3">
                  <c:v>0.3163684210526318</c:v>
                </c:pt>
                <c:pt idx="4">
                  <c:v>0.19690000000000013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401-461D-BFE3-2E3880E16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81952"/>
        <c:axId val="48791936"/>
      </c:lineChart>
      <c:catAx>
        <c:axId val="487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600"/>
            </a:pPr>
            <a:endParaRPr lang="nb-NO"/>
          </a:p>
        </c:txPr>
        <c:crossAx val="48791936"/>
        <c:crosses val="autoZero"/>
        <c:auto val="1"/>
        <c:lblAlgn val="ctr"/>
        <c:lblOffset val="100"/>
        <c:noMultiLvlLbl val="0"/>
      </c:catAx>
      <c:valAx>
        <c:axId val="48791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nb-NO"/>
          </a:p>
        </c:txPr>
        <c:crossAx val="48781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14</xdr:col>
      <xdr:colOff>414130</xdr:colOff>
      <xdr:row>41</xdr:row>
      <xdr:rowOff>41411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414130</xdr:colOff>
      <xdr:row>15</xdr:row>
      <xdr:rowOff>13804</xdr:rowOff>
    </xdr:from>
    <xdr:to>
      <xdr:col>29</xdr:col>
      <xdr:colOff>0</xdr:colOff>
      <xdr:row>40</xdr:row>
      <xdr:rowOff>248476</xdr:rowOff>
    </xdr:to>
    <xdr:graphicFrame macro="">
      <xdr:nvGraphicFramePr>
        <xdr:cNvPr id="22" name="Diagram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560917</xdr:colOff>
      <xdr:row>15</xdr:row>
      <xdr:rowOff>1</xdr:rowOff>
    </xdr:from>
    <xdr:to>
      <xdr:col>44</xdr:col>
      <xdr:colOff>96631</xdr:colOff>
      <xdr:row>29</xdr:row>
      <xdr:rowOff>110436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4689667" y="4095751"/>
          <a:ext cx="5832797" cy="418501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nb-NO" sz="1400"/>
            <a:t>Man registrerer data i de gule</a:t>
          </a:r>
          <a:r>
            <a:rPr lang="nb-NO" sz="1400" baseline="0"/>
            <a:t> cellene.</a:t>
          </a:r>
        </a:p>
        <a:p>
          <a:r>
            <a:rPr lang="nb-NO" sz="1400"/>
            <a:t>Registrer måleresultater for prøvene 1 til 20 i kolonnene D til W for betingelsene angitt i A4:B14.</a:t>
          </a:r>
        </a:p>
        <a:p>
          <a:r>
            <a:rPr lang="nb-NO" sz="1400"/>
            <a:t>Registrer kvalitetsmål for bias i celle X3 og totalfeil i celle Z3.</a:t>
          </a:r>
        </a:p>
        <a:p>
          <a:r>
            <a:rPr lang="nb-NO" sz="1400"/>
            <a:t>Hvis man måler ved de forskjellige betingelsene til ulike tider, kan man registrere kontrollverdi for hvert tidspunkt i cellene C4:C14.</a:t>
          </a:r>
        </a:p>
        <a:p>
          <a:r>
            <a:rPr lang="nb-NO" sz="1400"/>
            <a:t>Både relative og absolutte avvik blir vurdert.</a:t>
          </a:r>
        </a:p>
        <a:p>
          <a:r>
            <a:rPr lang="nb-NO" sz="1400"/>
            <a:t>I plottene er kvalitetsmålene rette linjer, bias-målet i blått og TEa i rødt. Det brukes ulike symboler for hver prøve slik at man lett kan finne hvilke prøver og konsentrasjoner som avviker ved å se på symbolbeskrivelsene til høyre i venstre plott. De samme symbolene gjelder for begge plottene. Gjennomsnittets 90 % konfidensintervall angis som et grått skravert område i begge plottene. </a:t>
          </a:r>
        </a:p>
        <a:p>
          <a:r>
            <a:rPr lang="nb-NO" sz="1400"/>
            <a:t>Alle verdier som overskrider kvalitetsmålene både for bias og totalfeil, merkes med rød bakgrunn i kolonnen X:AC</a:t>
          </a:r>
        </a:p>
        <a:p>
          <a:endParaRPr lang="nb-NO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3"/>
  <sheetViews>
    <sheetView workbookViewId="0">
      <selection activeCell="F18" sqref="F18"/>
    </sheetView>
  </sheetViews>
  <sheetFormatPr defaultColWidth="11.42578125" defaultRowHeight="15" x14ac:dyDescent="0.25"/>
  <cols>
    <col min="1" max="2" width="11.42578125" style="107"/>
    <col min="3" max="3" width="31.42578125" style="107" bestFit="1" customWidth="1"/>
    <col min="4" max="8" width="11.42578125" style="107"/>
    <col min="9" max="9" width="23.85546875" style="107" customWidth="1"/>
    <col min="10" max="16384" width="11.42578125" style="107"/>
  </cols>
  <sheetData>
    <row r="3" spans="3:9" ht="45" x14ac:dyDescent="0.6">
      <c r="C3" s="171" t="s">
        <v>26</v>
      </c>
      <c r="D3" s="171"/>
      <c r="E3" s="171"/>
      <c r="F3" s="171"/>
      <c r="G3" s="171"/>
      <c r="H3" s="171"/>
      <c r="I3" s="171"/>
    </row>
    <row r="5" spans="3:9" ht="34.5" x14ac:dyDescent="0.45">
      <c r="C5" s="108" t="s">
        <v>27</v>
      </c>
      <c r="D5" s="108" t="s">
        <v>34</v>
      </c>
    </row>
    <row r="8" spans="3:9" ht="20.25" x14ac:dyDescent="0.3">
      <c r="C8" s="109" t="s">
        <v>28</v>
      </c>
      <c r="D8" s="167" t="s">
        <v>89</v>
      </c>
      <c r="E8" s="168"/>
      <c r="F8" s="168"/>
      <c r="G8" s="168"/>
      <c r="H8" s="168"/>
      <c r="I8" s="169"/>
    </row>
    <row r="9" spans="3:9" ht="20.25" x14ac:dyDescent="0.3">
      <c r="C9" s="109" t="s">
        <v>29</v>
      </c>
      <c r="D9" s="172" t="s">
        <v>88</v>
      </c>
      <c r="E9" s="173"/>
      <c r="F9" s="173"/>
      <c r="G9" s="173"/>
      <c r="H9" s="173"/>
      <c r="I9" s="174"/>
    </row>
    <row r="10" spans="3:9" ht="20.25" x14ac:dyDescent="0.3">
      <c r="C10" s="109" t="s">
        <v>30</v>
      </c>
      <c r="D10" s="175" t="s">
        <v>95</v>
      </c>
      <c r="E10" s="176"/>
      <c r="F10" s="176"/>
      <c r="G10" s="176"/>
      <c r="H10" s="176"/>
      <c r="I10" s="177"/>
    </row>
    <row r="11" spans="3:9" x14ac:dyDescent="0.25">
      <c r="C11" s="110" t="s">
        <v>31</v>
      </c>
      <c r="D11" s="178"/>
      <c r="E11" s="179"/>
      <c r="F11" s="179"/>
      <c r="G11" s="179"/>
      <c r="H11" s="179"/>
      <c r="I11" s="180"/>
    </row>
    <row r="12" spans="3:9" ht="20.25" x14ac:dyDescent="0.3">
      <c r="C12" s="109" t="s">
        <v>32</v>
      </c>
      <c r="D12" s="172" t="s">
        <v>90</v>
      </c>
      <c r="E12" s="173"/>
      <c r="F12" s="173"/>
      <c r="G12" s="173"/>
      <c r="H12" s="173"/>
      <c r="I12" s="174"/>
    </row>
    <row r="13" spans="3:9" ht="20.25" x14ac:dyDescent="0.3">
      <c r="C13" s="109" t="s">
        <v>33</v>
      </c>
      <c r="D13" s="172" t="s">
        <v>94</v>
      </c>
      <c r="E13" s="173"/>
      <c r="F13" s="173"/>
      <c r="G13" s="173"/>
      <c r="H13" s="173"/>
      <c r="I13" s="174"/>
    </row>
  </sheetData>
  <mergeCells count="5">
    <mergeCell ref="C3:I3"/>
    <mergeCell ref="D9:I9"/>
    <mergeCell ref="D10:I11"/>
    <mergeCell ref="D12:I12"/>
    <mergeCell ref="D13:I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topLeftCell="A10" workbookViewId="0">
      <selection activeCell="C30" sqref="C30"/>
    </sheetView>
  </sheetViews>
  <sheetFormatPr defaultColWidth="11.42578125" defaultRowHeight="12.75" x14ac:dyDescent="0.2"/>
  <cols>
    <col min="1" max="1" width="57.42578125" style="112" customWidth="1"/>
    <col min="2" max="2" width="24.5703125" style="112" customWidth="1"/>
    <col min="3" max="3" width="16.5703125" style="112" customWidth="1"/>
    <col min="4" max="4" width="18" style="112" customWidth="1"/>
    <col min="5" max="5" width="16.7109375" style="112" customWidth="1"/>
    <col min="6" max="6" width="17.28515625" style="112" customWidth="1"/>
    <col min="7" max="7" width="17.140625" style="112" customWidth="1"/>
    <col min="8" max="16384" width="11.42578125" style="112"/>
  </cols>
  <sheetData>
    <row r="1" spans="1:7" ht="20.25" x14ac:dyDescent="0.3">
      <c r="A1" s="111" t="s">
        <v>35</v>
      </c>
      <c r="B1" s="111"/>
      <c r="C1" s="111"/>
      <c r="D1" s="111"/>
      <c r="E1" s="111"/>
      <c r="F1" s="111"/>
      <c r="G1" s="111"/>
    </row>
    <row r="2" spans="1:7" ht="20.25" x14ac:dyDescent="0.3">
      <c r="A2" s="113" t="s">
        <v>96</v>
      </c>
      <c r="B2" s="111"/>
      <c r="C2" s="111"/>
      <c r="D2" s="111"/>
      <c r="E2" s="111"/>
      <c r="F2" s="111"/>
      <c r="G2" s="111"/>
    </row>
    <row r="3" spans="1:7" ht="20.25" x14ac:dyDescent="0.3">
      <c r="A3" s="111" t="s">
        <v>36</v>
      </c>
      <c r="B3" s="114" t="s">
        <v>76</v>
      </c>
      <c r="C3" s="111"/>
      <c r="D3" s="111"/>
      <c r="E3" s="111"/>
      <c r="F3" s="111"/>
      <c r="G3" s="111"/>
    </row>
    <row r="4" spans="1:7" ht="15" x14ac:dyDescent="0.2">
      <c r="A4" s="115" t="s">
        <v>37</v>
      </c>
      <c r="B4" s="115"/>
      <c r="C4" s="115"/>
      <c r="D4" s="115"/>
      <c r="E4" s="115"/>
      <c r="F4" s="115"/>
      <c r="G4" s="115"/>
    </row>
    <row r="5" spans="1:7" ht="15" x14ac:dyDescent="0.2">
      <c r="A5" s="116" t="s">
        <v>77</v>
      </c>
      <c r="B5" s="117"/>
      <c r="C5" s="117"/>
      <c r="D5" s="117"/>
      <c r="E5" s="117"/>
      <c r="F5" s="117"/>
      <c r="G5" s="117"/>
    </row>
    <row r="6" spans="1:7" ht="15" x14ac:dyDescent="0.2">
      <c r="A6" s="115"/>
      <c r="B6" s="117"/>
      <c r="C6" s="117"/>
      <c r="D6" s="115"/>
      <c r="E6" s="115"/>
      <c r="F6" s="115"/>
      <c r="G6" s="115"/>
    </row>
    <row r="7" spans="1:7" ht="15" x14ac:dyDescent="0.2">
      <c r="A7" s="115" t="s">
        <v>38</v>
      </c>
      <c r="B7" s="117"/>
      <c r="C7" s="117"/>
      <c r="D7" s="117"/>
      <c r="E7" s="117"/>
      <c r="F7" s="117"/>
      <c r="G7" s="117"/>
    </row>
    <row r="8" spans="1:7" ht="15" x14ac:dyDescent="0.2">
      <c r="A8" s="116" t="s">
        <v>80</v>
      </c>
      <c r="B8" s="117"/>
      <c r="C8" s="117"/>
      <c r="D8" s="117"/>
      <c r="E8" s="117"/>
      <c r="F8" s="117"/>
      <c r="G8" s="117"/>
    </row>
    <row r="9" spans="1:7" ht="15" x14ac:dyDescent="0.2">
      <c r="A9" s="115"/>
      <c r="B9" s="117"/>
      <c r="C9" s="117"/>
      <c r="D9" s="117"/>
      <c r="E9" s="115"/>
      <c r="F9" s="115"/>
      <c r="G9" s="115"/>
    </row>
    <row r="10" spans="1:7" ht="15" x14ac:dyDescent="0.2">
      <c r="A10" s="115" t="s">
        <v>39</v>
      </c>
      <c r="B10" s="117"/>
      <c r="C10" s="117"/>
      <c r="D10" s="117"/>
      <c r="E10" s="117"/>
      <c r="F10" s="117"/>
      <c r="G10" s="117"/>
    </row>
    <row r="11" spans="1:7" ht="15" x14ac:dyDescent="0.2">
      <c r="A11" s="116" t="s">
        <v>97</v>
      </c>
      <c r="B11" s="117"/>
      <c r="C11" s="117"/>
      <c r="D11" s="117"/>
      <c r="E11" s="117"/>
      <c r="F11" s="117"/>
      <c r="G11" s="117"/>
    </row>
    <row r="12" spans="1:7" ht="15" x14ac:dyDescent="0.2">
      <c r="A12" s="115"/>
      <c r="B12" s="115"/>
      <c r="C12" s="115"/>
      <c r="D12" s="115"/>
      <c r="E12" s="115"/>
      <c r="F12" s="115"/>
      <c r="G12" s="115"/>
    </row>
    <row r="13" spans="1:7" ht="15" x14ac:dyDescent="0.2">
      <c r="A13" s="115" t="s">
        <v>40</v>
      </c>
      <c r="B13" s="115"/>
      <c r="C13" s="115"/>
      <c r="D13" s="115"/>
      <c r="E13" s="115"/>
      <c r="F13" s="115"/>
      <c r="G13" s="115"/>
    </row>
    <row r="14" spans="1:7" ht="15" x14ac:dyDescent="0.2">
      <c r="A14" s="118" t="s">
        <v>78</v>
      </c>
      <c r="B14" s="119" t="s">
        <v>41</v>
      </c>
      <c r="C14" s="119"/>
      <c r="D14" s="119"/>
      <c r="E14" s="115"/>
      <c r="F14" s="115"/>
      <c r="G14" s="115"/>
    </row>
    <row r="15" spans="1:7" ht="15" x14ac:dyDescent="0.2">
      <c r="A15" s="118"/>
      <c r="B15" s="119" t="s">
        <v>42</v>
      </c>
      <c r="C15" s="120"/>
      <c r="D15" s="121"/>
      <c r="E15" s="115"/>
      <c r="F15" s="115"/>
      <c r="G15" s="117"/>
    </row>
    <row r="16" spans="1:7" ht="15" x14ac:dyDescent="0.2">
      <c r="A16" s="118"/>
      <c r="B16" s="122" t="s">
        <v>43</v>
      </c>
      <c r="C16" s="123"/>
      <c r="D16" s="124"/>
      <c r="E16" s="115"/>
      <c r="F16" s="115"/>
      <c r="G16" s="115"/>
    </row>
    <row r="17" spans="1:7" ht="15" x14ac:dyDescent="0.2">
      <c r="A17" s="115"/>
      <c r="B17" s="115"/>
      <c r="C17" s="115"/>
      <c r="D17" s="115"/>
      <c r="E17" s="115"/>
      <c r="F17" s="115"/>
      <c r="G17" s="115"/>
    </row>
    <row r="18" spans="1:7" ht="15" x14ac:dyDescent="0.2">
      <c r="A18" s="115" t="s">
        <v>44</v>
      </c>
      <c r="B18" s="115"/>
      <c r="C18" s="115"/>
      <c r="D18" s="115"/>
      <c r="E18" s="115"/>
      <c r="F18" s="115"/>
      <c r="G18" s="115"/>
    </row>
    <row r="19" spans="1:7" ht="15" x14ac:dyDescent="0.2">
      <c r="A19" s="118"/>
      <c r="B19" s="119" t="s">
        <v>45</v>
      </c>
      <c r="C19" s="115"/>
      <c r="D19" s="115"/>
      <c r="E19" s="115"/>
      <c r="F19" s="115"/>
      <c r="G19" s="115"/>
    </row>
    <row r="20" spans="1:7" ht="15" x14ac:dyDescent="0.2">
      <c r="A20" s="118"/>
      <c r="B20" s="119" t="s">
        <v>46</v>
      </c>
      <c r="C20" s="115"/>
      <c r="D20" s="115"/>
      <c r="E20" s="115"/>
      <c r="F20" s="115"/>
      <c r="G20" s="115"/>
    </row>
    <row r="21" spans="1:7" ht="15" x14ac:dyDescent="0.2">
      <c r="A21" s="118"/>
      <c r="B21" s="119" t="s">
        <v>47</v>
      </c>
      <c r="C21" s="115"/>
      <c r="D21" s="115"/>
      <c r="E21" s="115"/>
      <c r="F21" s="115"/>
      <c r="G21" s="115"/>
    </row>
    <row r="22" spans="1:7" ht="15" x14ac:dyDescent="0.2">
      <c r="A22" s="118" t="s">
        <v>79</v>
      </c>
      <c r="B22" s="119" t="s">
        <v>48</v>
      </c>
      <c r="C22" s="115"/>
      <c r="D22" s="115"/>
      <c r="E22" s="115"/>
      <c r="F22" s="115"/>
      <c r="G22" s="115"/>
    </row>
    <row r="23" spans="1:7" ht="15" x14ac:dyDescent="0.2">
      <c r="A23" s="115"/>
      <c r="B23" s="115"/>
      <c r="C23" s="115"/>
      <c r="D23" s="115"/>
      <c r="E23" s="115"/>
      <c r="F23" s="115"/>
      <c r="G23" s="115"/>
    </row>
    <row r="24" spans="1:7" ht="15" x14ac:dyDescent="0.2">
      <c r="A24" s="115" t="s">
        <v>49</v>
      </c>
      <c r="B24" s="115"/>
      <c r="C24" s="115"/>
      <c r="D24" s="115"/>
      <c r="E24" s="115"/>
      <c r="F24" s="115"/>
      <c r="G24" s="115"/>
    </row>
    <row r="25" spans="1:7" ht="15.75" x14ac:dyDescent="0.25">
      <c r="A25" s="125" t="s">
        <v>50</v>
      </c>
      <c r="B25" s="119" t="s">
        <v>51</v>
      </c>
      <c r="C25" s="119" t="s">
        <v>52</v>
      </c>
      <c r="D25" s="119" t="s">
        <v>53</v>
      </c>
      <c r="E25" s="119" t="s">
        <v>54</v>
      </c>
      <c r="F25" s="119" t="s">
        <v>55</v>
      </c>
      <c r="G25" s="119" t="s">
        <v>56</v>
      </c>
    </row>
    <row r="26" spans="1:7" ht="15" x14ac:dyDescent="0.2">
      <c r="A26" s="119" t="s">
        <v>57</v>
      </c>
      <c r="B26" s="116" t="s">
        <v>86</v>
      </c>
      <c r="C26" s="116"/>
      <c r="D26" s="116"/>
      <c r="E26" s="116"/>
      <c r="F26" s="116"/>
      <c r="G26" s="116"/>
    </row>
    <row r="27" spans="1:7" ht="15" x14ac:dyDescent="0.2">
      <c r="A27" s="119" t="s">
        <v>58</v>
      </c>
      <c r="B27" s="116" t="s">
        <v>81</v>
      </c>
      <c r="C27" s="116"/>
      <c r="D27" s="116"/>
      <c r="E27" s="116"/>
      <c r="F27" s="116"/>
      <c r="G27" s="116"/>
    </row>
    <row r="28" spans="1:7" ht="15" x14ac:dyDescent="0.2">
      <c r="A28" s="119" t="s">
        <v>82</v>
      </c>
      <c r="B28" s="25">
        <v>0</v>
      </c>
      <c r="C28" s="148">
        <v>24</v>
      </c>
      <c r="D28" s="148">
        <v>48</v>
      </c>
      <c r="E28" s="148">
        <v>72</v>
      </c>
      <c r="F28" s="148">
        <v>96</v>
      </c>
      <c r="G28" s="148">
        <v>168</v>
      </c>
    </row>
    <row r="29" spans="1:7" ht="15" x14ac:dyDescent="0.2">
      <c r="A29" s="119" t="s">
        <v>59</v>
      </c>
      <c r="B29" s="116" t="s">
        <v>85</v>
      </c>
      <c r="C29" s="116"/>
      <c r="D29" s="116"/>
      <c r="E29" s="116"/>
      <c r="F29" s="116"/>
      <c r="G29" s="116"/>
    </row>
    <row r="30" spans="1:7" ht="15.75" x14ac:dyDescent="0.25">
      <c r="A30" s="119" t="s">
        <v>60</v>
      </c>
      <c r="B30" s="116" t="s">
        <v>84</v>
      </c>
      <c r="C30" s="116" t="s">
        <v>84</v>
      </c>
      <c r="D30" s="116" t="s">
        <v>84</v>
      </c>
      <c r="E30" s="116" t="s">
        <v>84</v>
      </c>
      <c r="F30" s="116" t="s">
        <v>84</v>
      </c>
      <c r="G30" s="116" t="s">
        <v>84</v>
      </c>
    </row>
    <row r="31" spans="1:7" ht="15.75" thickBot="1" x14ac:dyDescent="0.25">
      <c r="A31" s="126" t="s">
        <v>61</v>
      </c>
      <c r="B31" s="127" t="s">
        <v>84</v>
      </c>
      <c r="C31" s="127" t="s">
        <v>104</v>
      </c>
      <c r="D31" s="127" t="s">
        <v>104</v>
      </c>
      <c r="E31" s="127" t="s">
        <v>104</v>
      </c>
      <c r="F31" s="127" t="s">
        <v>104</v>
      </c>
      <c r="G31" s="127" t="s">
        <v>104</v>
      </c>
    </row>
    <row r="32" spans="1:7" ht="15" x14ac:dyDescent="0.2">
      <c r="A32" s="128" t="s">
        <v>62</v>
      </c>
      <c r="B32" s="129"/>
      <c r="C32" s="129"/>
      <c r="D32" s="129"/>
      <c r="E32" s="129"/>
      <c r="F32" s="129"/>
      <c r="G32" s="130"/>
    </row>
    <row r="33" spans="1:7" ht="15" x14ac:dyDescent="0.2">
      <c r="A33" s="131" t="s">
        <v>63</v>
      </c>
      <c r="B33" s="116">
        <v>4000</v>
      </c>
      <c r="C33" s="116"/>
      <c r="D33" s="116"/>
      <c r="E33" s="116"/>
      <c r="F33" s="116"/>
      <c r="G33" s="132"/>
    </row>
    <row r="34" spans="1:7" ht="15" x14ac:dyDescent="0.2">
      <c r="A34" s="131" t="s">
        <v>64</v>
      </c>
      <c r="B34" s="116" t="s">
        <v>84</v>
      </c>
      <c r="C34" s="116"/>
      <c r="D34" s="116"/>
      <c r="E34" s="116"/>
      <c r="F34" s="116"/>
      <c r="G34" s="132"/>
    </row>
    <row r="35" spans="1:7" ht="15.75" thickBot="1" x14ac:dyDescent="0.25">
      <c r="A35" s="133" t="s">
        <v>65</v>
      </c>
      <c r="B35" s="134">
        <v>7</v>
      </c>
      <c r="C35" s="134"/>
      <c r="D35" s="134"/>
      <c r="E35" s="134"/>
      <c r="F35" s="134"/>
      <c r="G35" s="135"/>
    </row>
    <row r="36" spans="1:7" ht="15" x14ac:dyDescent="0.2">
      <c r="A36" s="136" t="s">
        <v>66</v>
      </c>
      <c r="B36" s="136"/>
      <c r="C36" s="136"/>
      <c r="D36" s="136"/>
      <c r="E36" s="136"/>
      <c r="F36" s="136"/>
      <c r="G36" s="136"/>
    </row>
    <row r="37" spans="1:7" ht="18" x14ac:dyDescent="0.2">
      <c r="A37" s="119" t="s">
        <v>67</v>
      </c>
      <c r="B37" s="116" t="s">
        <v>83</v>
      </c>
      <c r="C37" s="116"/>
      <c r="D37" s="116"/>
      <c r="E37" s="116"/>
      <c r="F37" s="116"/>
      <c r="G37" s="116"/>
    </row>
    <row r="38" spans="1:7" ht="15" x14ac:dyDescent="0.2">
      <c r="A38" s="119" t="s">
        <v>68</v>
      </c>
      <c r="B38" s="116" t="s">
        <v>83</v>
      </c>
      <c r="C38" s="116"/>
      <c r="D38" s="116"/>
      <c r="E38" s="116"/>
      <c r="F38" s="116"/>
      <c r="G38" s="116"/>
    </row>
    <row r="39" spans="1:7" ht="15" x14ac:dyDescent="0.2">
      <c r="A39" s="119" t="s">
        <v>69</v>
      </c>
      <c r="B39" s="116" t="s">
        <v>83</v>
      </c>
      <c r="C39" s="116"/>
      <c r="D39" s="116"/>
      <c r="E39" s="116"/>
      <c r="F39" s="116"/>
      <c r="G39" s="116"/>
    </row>
    <row r="40" spans="1:7" ht="15" x14ac:dyDescent="0.2">
      <c r="A40" s="119" t="s">
        <v>70</v>
      </c>
      <c r="B40" s="116" t="s">
        <v>83</v>
      </c>
      <c r="C40" s="116"/>
      <c r="D40" s="116"/>
      <c r="E40" s="116"/>
      <c r="F40" s="116"/>
      <c r="G40" s="116"/>
    </row>
    <row r="41" spans="1:7" ht="15" x14ac:dyDescent="0.2">
      <c r="A41" s="119" t="s">
        <v>71</v>
      </c>
      <c r="B41" s="116" t="s">
        <v>83</v>
      </c>
      <c r="C41" s="116"/>
      <c r="D41" s="116"/>
      <c r="E41" s="116"/>
      <c r="F41" s="116"/>
      <c r="G41" s="116"/>
    </row>
    <row r="42" spans="1:7" ht="15" x14ac:dyDescent="0.2">
      <c r="A42" s="115"/>
      <c r="B42" s="115"/>
      <c r="C42" s="115"/>
      <c r="D42" s="115"/>
      <c r="E42" s="115"/>
      <c r="F42" s="115"/>
      <c r="G42" s="115"/>
    </row>
    <row r="43" spans="1:7" ht="15" x14ac:dyDescent="0.2">
      <c r="A43" s="181" t="s">
        <v>72</v>
      </c>
      <c r="B43" s="181"/>
      <c r="C43" s="181"/>
      <c r="D43" s="181"/>
      <c r="E43" s="181"/>
      <c r="F43" s="181"/>
      <c r="G43" s="181"/>
    </row>
  </sheetData>
  <mergeCells count="1">
    <mergeCell ref="A43:G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Z68"/>
  <sheetViews>
    <sheetView topLeftCell="A13" zoomScale="90" zoomScaleNormal="90" workbookViewId="0">
      <selection activeCell="S13" sqref="S13"/>
    </sheetView>
  </sheetViews>
  <sheetFormatPr defaultColWidth="11.42578125" defaultRowHeight="15" x14ac:dyDescent="0.25"/>
  <cols>
    <col min="1" max="1" width="13.28515625" customWidth="1"/>
    <col min="2" max="2" width="9.42578125" customWidth="1"/>
    <col min="3" max="3" width="8.28515625" customWidth="1"/>
    <col min="4" max="4" width="7.85546875" customWidth="1"/>
    <col min="5" max="23" width="7.28515625" customWidth="1"/>
    <col min="24" max="24" width="8.42578125" customWidth="1"/>
    <col min="25" max="25" width="5" customWidth="1"/>
    <col min="26" max="26" width="8.7109375" customWidth="1"/>
    <col min="27" max="27" width="6.28515625" customWidth="1"/>
    <col min="28" max="28" width="5.7109375" customWidth="1"/>
    <col min="29" max="29" width="8.7109375" customWidth="1"/>
    <col min="30" max="30" width="7.140625" hidden="1" customWidth="1"/>
    <col min="31" max="31" width="6.7109375" hidden="1" customWidth="1"/>
    <col min="32" max="32" width="7.5703125" customWidth="1"/>
    <col min="33" max="59" width="6.5703125" customWidth="1"/>
    <col min="60" max="79" width="6.42578125" customWidth="1"/>
    <col min="80" max="80" width="5.140625" customWidth="1"/>
    <col min="81" max="83" width="6" customWidth="1"/>
    <col min="84" max="85" width="6.5703125" customWidth="1"/>
    <col min="86" max="86" width="6" customWidth="1"/>
    <col min="87" max="88" width="6.85546875" customWidth="1"/>
    <col min="89" max="89" width="5.42578125" customWidth="1"/>
    <col min="90" max="90" width="5.7109375" customWidth="1"/>
    <col min="91" max="98" width="4" customWidth="1"/>
  </cols>
  <sheetData>
    <row r="1" spans="1:97" ht="16.5" customHeight="1" x14ac:dyDescent="0.3">
      <c r="A1" s="185" t="s">
        <v>87</v>
      </c>
      <c r="B1" s="185"/>
      <c r="C1" s="89"/>
      <c r="D1" s="184" t="s">
        <v>9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7" t="s">
        <v>3</v>
      </c>
      <c r="Y1" s="188"/>
      <c r="Z1" s="188"/>
      <c r="AA1" s="189" t="s">
        <v>4</v>
      </c>
      <c r="AB1" s="189"/>
      <c r="AC1" s="189"/>
      <c r="AD1" s="12"/>
      <c r="AG1" s="13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CF1" s="9"/>
      <c r="CG1" s="9"/>
      <c r="CH1" s="9"/>
    </row>
    <row r="2" spans="1:97" ht="17.25" customHeight="1" x14ac:dyDescent="0.25">
      <c r="A2" s="186"/>
      <c r="B2" s="186"/>
      <c r="C2" s="88"/>
      <c r="D2" s="192" t="s">
        <v>0</v>
      </c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4"/>
      <c r="X2" s="190" t="s">
        <v>5</v>
      </c>
      <c r="Y2" s="191"/>
      <c r="Z2" s="14" t="s">
        <v>6</v>
      </c>
      <c r="AA2" s="189" t="s">
        <v>5</v>
      </c>
      <c r="AB2" s="189"/>
      <c r="AC2" s="16" t="s">
        <v>6</v>
      </c>
      <c r="AD2" s="8"/>
      <c r="AH2" s="9"/>
      <c r="AI2" s="9"/>
      <c r="AJ2" s="9"/>
      <c r="AK2" s="9"/>
      <c r="AL2" s="9"/>
      <c r="CH2" s="9"/>
    </row>
    <row r="3" spans="1:97" s="2" customFormat="1" ht="20.25" customHeight="1" x14ac:dyDescent="0.25">
      <c r="A3" s="182" t="s">
        <v>8</v>
      </c>
      <c r="B3" s="183"/>
      <c r="C3" s="27" t="s">
        <v>12</v>
      </c>
      <c r="D3" s="90">
        <v>1</v>
      </c>
      <c r="E3" s="90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0">
        <v>10</v>
      </c>
      <c r="N3" s="1">
        <v>11</v>
      </c>
      <c r="O3" s="10">
        <v>12</v>
      </c>
      <c r="P3" s="1">
        <v>13</v>
      </c>
      <c r="Q3" s="10">
        <v>14</v>
      </c>
      <c r="R3" s="1">
        <v>15</v>
      </c>
      <c r="S3" s="10">
        <v>16</v>
      </c>
      <c r="T3" s="1">
        <v>17</v>
      </c>
      <c r="U3" s="10">
        <v>18</v>
      </c>
      <c r="V3" s="1">
        <v>19</v>
      </c>
      <c r="W3" s="10">
        <v>20</v>
      </c>
      <c r="X3" s="195">
        <v>8.6300000000000002E-2</v>
      </c>
      <c r="Y3" s="196"/>
      <c r="Z3" s="106">
        <v>0.15479999999999999</v>
      </c>
      <c r="AA3" s="197">
        <f>X3*AD3</f>
        <v>1.0385773500000002</v>
      </c>
      <c r="AB3" s="197"/>
      <c r="AC3" s="17">
        <f>Z3*AD3</f>
        <v>1.8629406000000002</v>
      </c>
      <c r="AD3" s="11">
        <f>AVERAGE(D4:W4)</f>
        <v>12.034500000000001</v>
      </c>
      <c r="AE3" s="97">
        <f>AVERAGE(C4:C14)</f>
        <v>1</v>
      </c>
      <c r="AG3" s="98">
        <v>1</v>
      </c>
      <c r="AH3" s="57">
        <v>2</v>
      </c>
      <c r="AI3" s="57">
        <v>3</v>
      </c>
      <c r="AJ3" s="57">
        <v>4</v>
      </c>
      <c r="AK3" s="57">
        <v>5</v>
      </c>
      <c r="AL3" s="57">
        <v>6</v>
      </c>
      <c r="AM3" s="57">
        <v>7</v>
      </c>
      <c r="AN3" s="57">
        <v>8</v>
      </c>
      <c r="AO3" s="57">
        <v>9</v>
      </c>
      <c r="AP3" s="57">
        <v>10</v>
      </c>
      <c r="AQ3" s="57">
        <v>11</v>
      </c>
      <c r="AR3" s="57">
        <v>12</v>
      </c>
      <c r="AS3" s="57">
        <v>13</v>
      </c>
      <c r="AT3" s="57">
        <v>14</v>
      </c>
      <c r="AU3" s="57">
        <v>15</v>
      </c>
      <c r="AV3" s="57">
        <v>16</v>
      </c>
      <c r="AW3" s="57">
        <v>17</v>
      </c>
      <c r="AX3" s="57">
        <v>18</v>
      </c>
      <c r="AY3" s="57">
        <v>19</v>
      </c>
      <c r="AZ3" s="57">
        <v>20</v>
      </c>
      <c r="BA3" s="57" t="s">
        <v>24</v>
      </c>
      <c r="BB3" s="57" t="s">
        <v>10</v>
      </c>
      <c r="BC3" s="58" t="s">
        <v>22</v>
      </c>
      <c r="BD3" s="58" t="s">
        <v>25</v>
      </c>
      <c r="BE3" s="57" t="s">
        <v>13</v>
      </c>
      <c r="BF3" s="58" t="s">
        <v>23</v>
      </c>
      <c r="BG3" s="57" t="s">
        <v>11</v>
      </c>
      <c r="BH3" s="98">
        <v>1</v>
      </c>
      <c r="BI3" s="57">
        <v>2</v>
      </c>
      <c r="BJ3" s="57">
        <v>3</v>
      </c>
      <c r="BK3" s="57">
        <v>4</v>
      </c>
      <c r="BL3" s="57">
        <v>5</v>
      </c>
      <c r="BM3" s="57">
        <v>6</v>
      </c>
      <c r="BN3" s="57">
        <v>7</v>
      </c>
      <c r="BO3" s="57">
        <v>8</v>
      </c>
      <c r="BP3" s="57">
        <v>9</v>
      </c>
      <c r="BQ3" s="57">
        <v>10</v>
      </c>
      <c r="BR3" s="57">
        <v>11</v>
      </c>
      <c r="BS3" s="57">
        <v>12</v>
      </c>
      <c r="BT3" s="57">
        <v>13</v>
      </c>
      <c r="BU3" s="57">
        <v>14</v>
      </c>
      <c r="BV3" s="57">
        <v>15</v>
      </c>
      <c r="BW3" s="57">
        <v>16</v>
      </c>
      <c r="BX3" s="57">
        <v>17</v>
      </c>
      <c r="BY3" s="57">
        <v>18</v>
      </c>
      <c r="BZ3" s="57">
        <v>19</v>
      </c>
      <c r="CA3" s="57">
        <v>20</v>
      </c>
      <c r="CB3" s="102" t="s">
        <v>24</v>
      </c>
      <c r="CC3" s="102" t="s">
        <v>10</v>
      </c>
      <c r="CD3" s="103" t="s">
        <v>22</v>
      </c>
      <c r="CE3" s="103" t="s">
        <v>25</v>
      </c>
      <c r="CF3" s="102" t="s">
        <v>13</v>
      </c>
      <c r="CG3" s="103" t="s">
        <v>23</v>
      </c>
      <c r="CH3" s="9"/>
      <c r="CI3"/>
      <c r="CJ3"/>
      <c r="CK3"/>
      <c r="CL3"/>
      <c r="CM3"/>
      <c r="CN3"/>
      <c r="CO3"/>
      <c r="CP3"/>
      <c r="CQ3"/>
      <c r="CR3"/>
      <c r="CS3"/>
    </row>
    <row r="4" spans="1:97" s="2" customFormat="1" ht="21.75" customHeight="1" x14ac:dyDescent="0.25">
      <c r="A4" s="91" t="s">
        <v>14</v>
      </c>
      <c r="B4" s="26">
        <v>0</v>
      </c>
      <c r="C4" s="26">
        <v>1</v>
      </c>
      <c r="D4" s="149">
        <v>17.213000000000001</v>
      </c>
      <c r="E4" s="149">
        <v>8.2680000000000007</v>
      </c>
      <c r="F4" s="149">
        <v>14.117000000000001</v>
      </c>
      <c r="G4" s="149">
        <v>16.434999999999999</v>
      </c>
      <c r="H4" s="149">
        <v>11.231999999999999</v>
      </c>
      <c r="I4" s="149">
        <v>35.802999999999997</v>
      </c>
      <c r="J4" s="149">
        <v>5.0819999999999999</v>
      </c>
      <c r="K4" s="149">
        <v>12.88</v>
      </c>
      <c r="L4" s="149">
        <v>8.8179999999999996</v>
      </c>
      <c r="M4" s="149">
        <v>12.285</v>
      </c>
      <c r="N4" s="149">
        <v>6.4690000000000003</v>
      </c>
      <c r="O4" s="149">
        <v>11.622</v>
      </c>
      <c r="P4" s="149">
        <v>6.2270000000000003</v>
      </c>
      <c r="Q4" s="149">
        <v>8.9239999999999995</v>
      </c>
      <c r="R4" s="149">
        <v>6.3840000000000003</v>
      </c>
      <c r="S4" s="149">
        <v>7.5060000000000002</v>
      </c>
      <c r="T4" s="149">
        <v>6.3529999999999998</v>
      </c>
      <c r="U4" s="149">
        <v>8.65</v>
      </c>
      <c r="V4" s="155">
        <v>27.57</v>
      </c>
      <c r="W4" s="161">
        <v>8.8520000000000003</v>
      </c>
      <c r="X4" s="14" t="s">
        <v>1</v>
      </c>
      <c r="Y4" s="7" t="s">
        <v>11</v>
      </c>
      <c r="Z4" s="15" t="s">
        <v>7</v>
      </c>
      <c r="AA4" s="14" t="s">
        <v>2</v>
      </c>
      <c r="AB4" s="7" t="s">
        <v>11</v>
      </c>
      <c r="AC4" s="15" t="s">
        <v>7</v>
      </c>
      <c r="AD4" s="104">
        <f t="shared" ref="AD4:AD14" si="0">AE$3/C4</f>
        <v>1</v>
      </c>
      <c r="AE4" s="57">
        <f>COUNT(AG4:AZ4)</f>
        <v>20</v>
      </c>
      <c r="AF4" s="57" t="str">
        <f>IF(A4="","",A4)</f>
        <v>Tid 0</v>
      </c>
      <c r="AG4" s="93">
        <f>D4*$AD4</f>
        <v>17.213000000000001</v>
      </c>
      <c r="AH4" s="36">
        <f t="shared" ref="AH4:AZ4" si="1">E4*$AD4</f>
        <v>8.2680000000000007</v>
      </c>
      <c r="AI4" s="36">
        <f t="shared" si="1"/>
        <v>14.117000000000001</v>
      </c>
      <c r="AJ4" s="36">
        <f t="shared" si="1"/>
        <v>16.434999999999999</v>
      </c>
      <c r="AK4" s="36">
        <f t="shared" si="1"/>
        <v>11.231999999999999</v>
      </c>
      <c r="AL4" s="36">
        <f t="shared" si="1"/>
        <v>35.802999999999997</v>
      </c>
      <c r="AM4" s="36">
        <f t="shared" si="1"/>
        <v>5.0819999999999999</v>
      </c>
      <c r="AN4" s="36">
        <f t="shared" si="1"/>
        <v>12.88</v>
      </c>
      <c r="AO4" s="36">
        <f t="shared" si="1"/>
        <v>8.8179999999999996</v>
      </c>
      <c r="AP4" s="36">
        <f t="shared" si="1"/>
        <v>12.285</v>
      </c>
      <c r="AQ4" s="36">
        <f t="shared" si="1"/>
        <v>6.4690000000000003</v>
      </c>
      <c r="AR4" s="36">
        <f t="shared" si="1"/>
        <v>11.622</v>
      </c>
      <c r="AS4" s="36">
        <f t="shared" si="1"/>
        <v>6.2270000000000003</v>
      </c>
      <c r="AT4" s="36">
        <f t="shared" si="1"/>
        <v>8.9239999999999995</v>
      </c>
      <c r="AU4" s="36">
        <f t="shared" si="1"/>
        <v>6.3840000000000003</v>
      </c>
      <c r="AV4" s="36">
        <f t="shared" si="1"/>
        <v>7.5060000000000002</v>
      </c>
      <c r="AW4" s="36">
        <f t="shared" si="1"/>
        <v>6.3529999999999998</v>
      </c>
      <c r="AX4" s="36">
        <f t="shared" si="1"/>
        <v>8.65</v>
      </c>
      <c r="AY4" s="36">
        <f t="shared" si="1"/>
        <v>27.57</v>
      </c>
      <c r="AZ4" s="36">
        <f t="shared" si="1"/>
        <v>8.8520000000000003</v>
      </c>
      <c r="BA4" s="36"/>
      <c r="BB4" s="36"/>
      <c r="BC4" s="36"/>
      <c r="BD4" s="36"/>
      <c r="BE4" s="59"/>
      <c r="BF4" s="57"/>
      <c r="BG4" s="61"/>
      <c r="BH4" s="99">
        <f>AG4</f>
        <v>17.213000000000001</v>
      </c>
      <c r="BI4" s="35">
        <f t="shared" ref="BI4:CA4" si="2">AH4</f>
        <v>8.2680000000000007</v>
      </c>
      <c r="BJ4" s="35">
        <f t="shared" si="2"/>
        <v>14.117000000000001</v>
      </c>
      <c r="BK4" s="35">
        <f t="shared" si="2"/>
        <v>16.434999999999999</v>
      </c>
      <c r="BL4" s="35">
        <f t="shared" si="2"/>
        <v>11.231999999999999</v>
      </c>
      <c r="BM4" s="35">
        <f t="shared" si="2"/>
        <v>35.802999999999997</v>
      </c>
      <c r="BN4" s="35">
        <f t="shared" si="2"/>
        <v>5.0819999999999999</v>
      </c>
      <c r="BO4" s="35">
        <f t="shared" si="2"/>
        <v>12.88</v>
      </c>
      <c r="BP4" s="35">
        <f t="shared" si="2"/>
        <v>8.8179999999999996</v>
      </c>
      <c r="BQ4" s="35">
        <f t="shared" si="2"/>
        <v>12.285</v>
      </c>
      <c r="BR4" s="35">
        <f t="shared" si="2"/>
        <v>6.4690000000000003</v>
      </c>
      <c r="BS4" s="35">
        <f t="shared" si="2"/>
        <v>11.622</v>
      </c>
      <c r="BT4" s="35">
        <f t="shared" si="2"/>
        <v>6.2270000000000003</v>
      </c>
      <c r="BU4" s="35">
        <f t="shared" si="2"/>
        <v>8.9239999999999995</v>
      </c>
      <c r="BV4" s="35">
        <f t="shared" si="2"/>
        <v>6.3840000000000003</v>
      </c>
      <c r="BW4" s="35">
        <f t="shared" si="2"/>
        <v>7.5060000000000002</v>
      </c>
      <c r="BX4" s="35">
        <f t="shared" si="2"/>
        <v>6.3529999999999998</v>
      </c>
      <c r="BY4" s="35">
        <f t="shared" si="2"/>
        <v>8.65</v>
      </c>
      <c r="BZ4" s="35">
        <f t="shared" si="2"/>
        <v>27.57</v>
      </c>
      <c r="CA4" s="35">
        <f t="shared" si="2"/>
        <v>8.8520000000000003</v>
      </c>
      <c r="CB4" s="57"/>
      <c r="CC4" s="57"/>
      <c r="CD4" s="57"/>
      <c r="CE4" s="57"/>
      <c r="CF4" s="61"/>
      <c r="CG4" s="61"/>
      <c r="CI4"/>
      <c r="CJ4"/>
      <c r="CK4"/>
      <c r="CL4"/>
      <c r="CM4"/>
      <c r="CN4"/>
      <c r="CO4"/>
      <c r="CP4"/>
      <c r="CQ4"/>
      <c r="CR4"/>
      <c r="CS4"/>
    </row>
    <row r="5" spans="1:97" s="2" customFormat="1" ht="21" customHeight="1" x14ac:dyDescent="0.25">
      <c r="A5" s="91" t="s">
        <v>15</v>
      </c>
      <c r="B5" s="92">
        <v>24</v>
      </c>
      <c r="C5" s="26">
        <v>1</v>
      </c>
      <c r="D5" s="150">
        <v>17.599</v>
      </c>
      <c r="E5" s="150">
        <v>8.4600000000000009</v>
      </c>
      <c r="F5" s="150">
        <v>14.968</v>
      </c>
      <c r="G5" s="150">
        <v>17.056999999999999</v>
      </c>
      <c r="H5" s="150">
        <v>11.596</v>
      </c>
      <c r="I5" s="150">
        <v>36.055</v>
      </c>
      <c r="J5" s="150">
        <v>5.2389999999999999</v>
      </c>
      <c r="K5" s="150">
        <v>13.159000000000001</v>
      </c>
      <c r="L5" s="150">
        <v>8.9849999999999994</v>
      </c>
      <c r="M5" s="150">
        <v>12.521000000000001</v>
      </c>
      <c r="N5" s="150">
        <v>6.6269999999999998</v>
      </c>
      <c r="O5" s="150">
        <v>11.948</v>
      </c>
      <c r="P5" s="150">
        <v>6.3949999999999996</v>
      </c>
      <c r="Q5" s="150">
        <v>9.25</v>
      </c>
      <c r="R5" s="150">
        <v>6.5359999999999996</v>
      </c>
      <c r="S5" s="150">
        <v>7.6470000000000002</v>
      </c>
      <c r="T5" s="150">
        <v>6.4779999999999998</v>
      </c>
      <c r="U5" s="150">
        <v>8.3800000000000008</v>
      </c>
      <c r="V5" s="156">
        <v>27.337</v>
      </c>
      <c r="W5" s="162">
        <v>8.9510000000000005</v>
      </c>
      <c r="X5" s="19">
        <f t="shared" ref="X5:X14" si="3">IF(AE5=0,"",AVERAGE(AG5:AZ5))</f>
        <v>2.1184907922654782E-2</v>
      </c>
      <c r="Y5" s="22">
        <f t="shared" ref="Y5:Y14" si="4">IF(AE5&lt;2,"",STDEV(AG5:AZ5)/SQRT(COUNT(AG5:AZ5))*TINV(0.1,COUNT(AG5:AZ5)-1))</f>
        <v>7.0444202099968064E-3</v>
      </c>
      <c r="Z5" s="20">
        <f t="shared" ref="Z5:Z14" si="5">IF(AE5=0,"",1-(FREQUENCY(AG5:AZ5,Z$3)+FREQUENCY(AG5:AZ5,-Z$3))/COUNT(AG5:AZ5))</f>
        <v>0</v>
      </c>
      <c r="AA5" s="21">
        <f t="shared" ref="AA5:AA14" si="6">IF(AE5=0,"",AVERAGE(BH5:CA5))</f>
        <v>0.22490000000000004</v>
      </c>
      <c r="AB5" s="23">
        <f t="shared" ref="AB5:AB14" si="7">IF(AE5&lt;2,"",STDEV(BH5:CA5)/SQRT(COUNT(BH5:CA5))*TINV(0.1,COUNT(BH5:CA5)-1))</f>
        <v>9.4240443350995892E-2</v>
      </c>
      <c r="AC5" s="20">
        <f t="shared" ref="AC5:AC14" si="8">IF(AE5=0,"",1-(FREQUENCY(BH5:CA5,Z$3*AD$3)+FREQUENCY(BH5:CA5,-Z$3*AD$3))/COUNT(BH5:CA5))</f>
        <v>0</v>
      </c>
      <c r="AD5" s="104">
        <f t="shared" si="0"/>
        <v>1</v>
      </c>
      <c r="AE5" s="105">
        <f t="shared" ref="AE5:AE14" si="9">COUNT(D5:W5)</f>
        <v>20</v>
      </c>
      <c r="AF5" s="57" t="str">
        <f t="shared" ref="AF5:AF14" si="10">IF(A5="","",A5)</f>
        <v>Tid 1</v>
      </c>
      <c r="AG5" s="94">
        <f t="shared" ref="AG5:AG14" si="11">IF(D5*D$4=0,"",D5*$AD5/AG$4-1)</f>
        <v>2.2424911404171244E-2</v>
      </c>
      <c r="AH5" s="5">
        <f t="shared" ref="AH5:AH14" si="12">IF(E5*E$4=0,"",E5*$AD5/AH$4-1)</f>
        <v>2.3222060957910129E-2</v>
      </c>
      <c r="AI5" s="5">
        <f t="shared" ref="AI5:AI14" si="13">IF(F5*F$4=0,"",F5*$AD5/AI$4-1)</f>
        <v>6.0281929588439365E-2</v>
      </c>
      <c r="AJ5" s="5">
        <f t="shared" ref="AJ5:AJ14" si="14">IF(G5*G$4=0,"",G5*$AD5/AJ$4-1)</f>
        <v>3.7846060237298529E-2</v>
      </c>
      <c r="AK5" s="5">
        <f t="shared" ref="AK5:AK14" si="15">IF(H5*H$4=0,"",H5*$AD5/AK$4-1)</f>
        <v>3.240740740740744E-2</v>
      </c>
      <c r="AL5" s="5">
        <f t="shared" ref="AL5:AL14" si="16">IF(I5*I$4=0,"",I5*$AD5/AL$4-1)</f>
        <v>7.038516325447608E-3</v>
      </c>
      <c r="AM5" s="5">
        <f t="shared" ref="AM5:AM14" si="17">IF(J5*J$4=0,"",J5*$AD5/AM$4-1)</f>
        <v>3.0893349075167276E-2</v>
      </c>
      <c r="AN5" s="5">
        <f t="shared" ref="AN5:AN14" si="18">IF(K5*K$4=0,"",K5*$AD5/AN$4-1)</f>
        <v>2.1661490683229756E-2</v>
      </c>
      <c r="AO5" s="5">
        <f t="shared" ref="AO5:AO14" si="19">IF(L5*L$4=0,"",L5*$AD5/AO$4-1)</f>
        <v>1.8938534815150732E-2</v>
      </c>
      <c r="AP5" s="5">
        <f t="shared" ref="AP5:AP14" si="20">IF(M5*M$4=0,"",M5*$AD5/AP$4-1)</f>
        <v>1.9210419210419216E-2</v>
      </c>
      <c r="AQ5" s="5">
        <f t="shared" ref="AQ5:AQ14" si="21">IF(N5*N$4=0,"",N5*$AD5/AQ$4-1)</f>
        <v>2.4424176843407031E-2</v>
      </c>
      <c r="AR5" s="5">
        <f t="shared" ref="AR5:AR14" si="22">IF(O5*O$4=0,"",O5*$AD5/AR$4-1)</f>
        <v>2.8050249526759607E-2</v>
      </c>
      <c r="AS5" s="5">
        <f t="shared" ref="AS5:AS14" si="23">IF(P5*P$4=0,"",P5*$AD5/AS$4-1)</f>
        <v>2.6979283764252404E-2</v>
      </c>
      <c r="AT5" s="5">
        <f t="shared" ref="AT5:AT14" si="24">IF(Q5*Q$4=0,"",Q5*$AD5/AT$4-1)</f>
        <v>3.6530703720304869E-2</v>
      </c>
      <c r="AU5" s="5">
        <f t="shared" ref="AU5:AU14" si="25">IF(R5*R$4=0,"",R5*$AD5/AU$4-1)</f>
        <v>2.3809523809523725E-2</v>
      </c>
      <c r="AV5" s="5">
        <f t="shared" ref="AV5:AV14" si="26">IF(S5*S$4=0,"",S5*$AD5/AV$4-1)</f>
        <v>1.8784972022382052E-2</v>
      </c>
      <c r="AW5" s="5">
        <f t="shared" ref="AW5:AW14" si="27">IF(T5*T$4=0,"",T5*$AD5/AW$4-1)</f>
        <v>1.9675743743113427E-2</v>
      </c>
      <c r="AX5" s="5">
        <f t="shared" ref="AX5:AX14" si="28">IF(U5*U$4=0,"",U5*$AD5/AX$4-1)</f>
        <v>-3.1213872832369871E-2</v>
      </c>
      <c r="AY5" s="5">
        <f t="shared" ref="AY5:AY14" si="29">IF(V5*V$4=0,"",V5*$AD5/AY$4-1)</f>
        <v>-8.4512150888647053E-3</v>
      </c>
      <c r="AZ5" s="5">
        <f t="shared" ref="AZ5:AZ14" si="30">IF(W5*W$4=0,"",W5*$AD5/AZ$4-1)</f>
        <v>1.1183913239945831E-2</v>
      </c>
      <c r="BA5" s="3">
        <f t="shared" ref="BA5:BA14" si="31">IF(AE5=0,"",Z$3)</f>
        <v>0.15479999999999999</v>
      </c>
      <c r="BB5" s="3">
        <f t="shared" ref="BB5:BB14" si="32">IF(AE5=0,"",X$3)</f>
        <v>8.6300000000000002E-2</v>
      </c>
      <c r="BC5" s="3">
        <f t="shared" ref="BC5:BC14" si="33">IF(AE5=0,"",-BB5)</f>
        <v>-8.6300000000000002E-2</v>
      </c>
      <c r="BD5" s="3">
        <f t="shared" ref="BD5:BD14" si="34">IF(AE5=0,"",-BA5)</f>
        <v>-0.15479999999999999</v>
      </c>
      <c r="BE5" s="60">
        <f t="shared" ref="BE5:BE14" si="35">IF(AE5=0,"",AVERAGE(AG5:AZ5))</f>
        <v>2.1184907922654782E-2</v>
      </c>
      <c r="BF5" s="60">
        <f t="shared" ref="BF5:BF14" si="36">IF(AE5&lt;2,"",STDEV(AG5:AZ5)/SQRT(AE5)*TINV(0.05,AE5-1))</f>
        <v>8.5268990621436332E-3</v>
      </c>
      <c r="BG5" s="62">
        <f t="shared" ref="BG5:BG14" si="37">IF(CG5="","",-CG5)</f>
        <v>-0.11407308537404405</v>
      </c>
      <c r="BH5" s="100">
        <f t="shared" ref="BH5:BH14" si="38">IF(D5*D$4=0,"",D5*$AD5-AG$4)</f>
        <v>0.38599999999999923</v>
      </c>
      <c r="BI5" s="4">
        <f t="shared" ref="BI5:BI14" si="39">IF(E5*E$4=0,"",E5*$AD5-AH$4)</f>
        <v>0.19200000000000017</v>
      </c>
      <c r="BJ5" s="4">
        <f t="shared" ref="BJ5:BJ14" si="40">IF(F5*F$4=0,"",F5*$AD5-AI$4)</f>
        <v>0.85099999999999909</v>
      </c>
      <c r="BK5" s="4">
        <f t="shared" ref="BK5:BK14" si="41">IF(G5*G$4=0,"",G5*$AD5-AJ$4)</f>
        <v>0.62199999999999989</v>
      </c>
      <c r="BL5" s="4">
        <f t="shared" ref="BL5:BL14" si="42">IF(H5*H$4=0,"",H5*$AD5-AK$4)</f>
        <v>0.36400000000000077</v>
      </c>
      <c r="BM5" s="4">
        <f t="shared" ref="BM5:BM14" si="43">IF(I5*I$4=0,"",I5*$AD5-AL$4)</f>
        <v>0.25200000000000244</v>
      </c>
      <c r="BN5" s="4">
        <f t="shared" ref="BN5:BN14" si="44">IF(J5*J$4=0,"",J5*$AD5-AM$4)</f>
        <v>0.15700000000000003</v>
      </c>
      <c r="BO5" s="4">
        <f t="shared" ref="BO5:BO14" si="45">IF(K5*K$4=0,"",K5*$AD5-AN$4)</f>
        <v>0.27899999999999991</v>
      </c>
      <c r="BP5" s="4">
        <f t="shared" ref="BP5:BP14" si="46">IF(L5*L$4=0,"",L5*$AD5-AO$4)</f>
        <v>0.16699999999999982</v>
      </c>
      <c r="BQ5" s="4">
        <f t="shared" ref="BQ5:BQ14" si="47">IF(M5*M$4=0,"",M5*$AD5-AP$4)</f>
        <v>0.23600000000000065</v>
      </c>
      <c r="BR5" s="4">
        <f t="shared" ref="BR5:BR14" si="48">IF(N5*N$4=0,"",N5*$AD5-AQ$4)</f>
        <v>0.15799999999999947</v>
      </c>
      <c r="BS5" s="4">
        <f t="shared" ref="BS5:BS14" si="49">IF(O5*O$4=0,"",O5*$AD5-AR$4)</f>
        <v>0.32600000000000051</v>
      </c>
      <c r="BT5" s="4">
        <f t="shared" ref="BT5:BT14" si="50">IF(P5*P$4=0,"",P5*$AD5-AS$4)</f>
        <v>0.16799999999999926</v>
      </c>
      <c r="BU5" s="4">
        <f t="shared" ref="BU5:BU14" si="51">IF(Q5*Q$4=0,"",Q5*$AD5-AT$4)</f>
        <v>0.32600000000000051</v>
      </c>
      <c r="BV5" s="4">
        <f t="shared" ref="BV5:BV14" si="52">IF(R5*R$4=0,"",R5*$AD5-AU$4)</f>
        <v>0.15199999999999925</v>
      </c>
      <c r="BW5" s="4">
        <f t="shared" ref="BW5:BW14" si="53">IF(S5*S$4=0,"",S5*$AD5-AV$4)</f>
        <v>0.14100000000000001</v>
      </c>
      <c r="BX5" s="4">
        <f t="shared" ref="BX5:BX14" si="54">IF(T5*T$4=0,"",T5*$AD5-AW$4)</f>
        <v>0.125</v>
      </c>
      <c r="BY5" s="4">
        <f t="shared" ref="BY5:BY14" si="55">IF(U5*U$4=0,"",U5*$AD5-AX$4)</f>
        <v>-0.26999999999999957</v>
      </c>
      <c r="BZ5" s="4">
        <f t="shared" ref="BZ5:BZ14" si="56">IF(V5*V$4=0,"",V5*$AD5-AY$4)</f>
        <v>-0.23300000000000054</v>
      </c>
      <c r="CA5" s="4">
        <f t="shared" ref="CA5:CA14" si="57">IF(W5*W$4=0,"",W5*$AD5-AZ$4)</f>
        <v>9.9000000000000199E-2</v>
      </c>
      <c r="CB5" s="101">
        <f t="shared" ref="CB5:CB14" si="58">IF(AE5=0,"",AC$3)</f>
        <v>1.8629406000000002</v>
      </c>
      <c r="CC5" s="101">
        <f t="shared" ref="CC5:CC14" si="59">IF(AE5=0,"",AA$3)</f>
        <v>1.0385773500000002</v>
      </c>
      <c r="CD5" s="101">
        <f t="shared" ref="CD5:CD14" si="60">IF(AE5=0,"",-CC5)</f>
        <v>-1.0385773500000002</v>
      </c>
      <c r="CE5" s="101">
        <f t="shared" ref="CE5:CE14" si="61">IF(AE5=0,"",-CB5)</f>
        <v>-1.8629406000000002</v>
      </c>
      <c r="CF5" s="63">
        <f t="shared" ref="CF5:CF14" si="62">IF(AE5=0,"",AVERAGE(BH5:CA5))</f>
        <v>0.22490000000000004</v>
      </c>
      <c r="CG5" s="62">
        <f t="shared" ref="CG5:CG14" si="63">IF(AE5&lt;2,"",STDEV(BH5:CA5)/SQRT(AE5)*TINV(0.05,AE5-1))</f>
        <v>0.11407308537404405</v>
      </c>
      <c r="CI5"/>
      <c r="CJ5"/>
      <c r="CK5"/>
      <c r="CL5"/>
      <c r="CM5"/>
      <c r="CN5"/>
      <c r="CO5"/>
      <c r="CP5"/>
      <c r="CQ5"/>
      <c r="CR5"/>
      <c r="CS5"/>
    </row>
    <row r="6" spans="1:97" s="2" customFormat="1" ht="24.75" customHeight="1" x14ac:dyDescent="0.25">
      <c r="A6" s="91" t="s">
        <v>16</v>
      </c>
      <c r="B6" s="92">
        <v>48</v>
      </c>
      <c r="C6" s="26">
        <v>1</v>
      </c>
      <c r="D6" s="151">
        <v>17.82</v>
      </c>
      <c r="E6" s="151">
        <v>8.625</v>
      </c>
      <c r="F6" s="151">
        <v>14.667999999999999</v>
      </c>
      <c r="G6" s="151">
        <v>16.797999999999998</v>
      </c>
      <c r="H6" s="151">
        <v>11.455</v>
      </c>
      <c r="I6" s="151">
        <v>37.188000000000002</v>
      </c>
      <c r="J6" s="151">
        <v>5.2320000000000002</v>
      </c>
      <c r="K6" s="151">
        <v>13.179</v>
      </c>
      <c r="L6" s="151">
        <v>9.0310000000000006</v>
      </c>
      <c r="M6" s="151">
        <v>12.442</v>
      </c>
      <c r="N6" s="151">
        <v>6.7030000000000003</v>
      </c>
      <c r="O6" s="151">
        <v>12.051</v>
      </c>
      <c r="P6" s="151">
        <v>6.399</v>
      </c>
      <c r="Q6" s="151">
        <v>9.2669999999999995</v>
      </c>
      <c r="R6" s="151">
        <v>6.5640000000000001</v>
      </c>
      <c r="S6" s="151">
        <v>7.6849999999999996</v>
      </c>
      <c r="T6" s="151">
        <v>6.4009999999999998</v>
      </c>
      <c r="U6" s="151">
        <v>8.8629999999999995</v>
      </c>
      <c r="V6" s="157">
        <v>27.812999999999999</v>
      </c>
      <c r="W6" s="163">
        <v>9.0079999999999991</v>
      </c>
      <c r="X6" s="19">
        <f t="shared" si="3"/>
        <v>2.6878304968558742E-2</v>
      </c>
      <c r="Y6" s="22">
        <f t="shared" si="4"/>
        <v>4.0107815519873349E-3</v>
      </c>
      <c r="Z6" s="20">
        <f t="shared" si="5"/>
        <v>0</v>
      </c>
      <c r="AA6" s="21">
        <f t="shared" si="6"/>
        <v>0.32509999999999994</v>
      </c>
      <c r="AB6" s="23">
        <f t="shared" si="7"/>
        <v>0.1103936288269033</v>
      </c>
      <c r="AC6" s="20">
        <f t="shared" si="8"/>
        <v>0</v>
      </c>
      <c r="AD6" s="104">
        <f t="shared" si="0"/>
        <v>1</v>
      </c>
      <c r="AE6" s="105">
        <f t="shared" si="9"/>
        <v>20</v>
      </c>
      <c r="AF6" s="57" t="str">
        <f t="shared" si="10"/>
        <v>Tid 2</v>
      </c>
      <c r="AG6" s="94">
        <f t="shared" si="11"/>
        <v>3.5264044617440371E-2</v>
      </c>
      <c r="AH6" s="5">
        <f t="shared" si="12"/>
        <v>4.3178519593613851E-2</v>
      </c>
      <c r="AI6" s="5">
        <f t="shared" si="13"/>
        <v>3.9030955585464211E-2</v>
      </c>
      <c r="AJ6" s="5">
        <f t="shared" si="14"/>
        <v>2.2087009431092097E-2</v>
      </c>
      <c r="AK6" s="5">
        <f t="shared" si="15"/>
        <v>1.985398860398857E-2</v>
      </c>
      <c r="AL6" s="5">
        <f t="shared" si="16"/>
        <v>3.8683909169622721E-2</v>
      </c>
      <c r="AM6" s="5">
        <f t="shared" si="17"/>
        <v>2.9515938606847758E-2</v>
      </c>
      <c r="AN6" s="5">
        <f t="shared" si="18"/>
        <v>2.3214285714285632E-2</v>
      </c>
      <c r="AO6" s="5">
        <f t="shared" si="19"/>
        <v>2.4155137219324274E-2</v>
      </c>
      <c r="AP6" s="5">
        <f t="shared" si="20"/>
        <v>1.2779812779812882E-2</v>
      </c>
      <c r="AQ6" s="5">
        <f t="shared" si="21"/>
        <v>3.6172515071881239E-2</v>
      </c>
      <c r="AR6" s="5">
        <f t="shared" si="22"/>
        <v>3.6912751677852462E-2</v>
      </c>
      <c r="AS6" s="5">
        <f t="shared" si="23"/>
        <v>2.762164766340125E-2</v>
      </c>
      <c r="AT6" s="5">
        <f t="shared" si="24"/>
        <v>3.8435679067682749E-2</v>
      </c>
      <c r="AU6" s="5">
        <f t="shared" si="25"/>
        <v>2.8195488721804551E-2</v>
      </c>
      <c r="AV6" s="5">
        <f t="shared" si="26"/>
        <v>2.3847588595790059E-2</v>
      </c>
      <c r="AW6" s="5">
        <f t="shared" si="27"/>
        <v>7.5554855973556379E-3</v>
      </c>
      <c r="AX6" s="5">
        <f t="shared" si="28"/>
        <v>2.4624277456647414E-2</v>
      </c>
      <c r="AY6" s="5">
        <f t="shared" si="29"/>
        <v>8.8139281828072402E-3</v>
      </c>
      <c r="AZ6" s="5">
        <f t="shared" si="30"/>
        <v>1.7623136014459861E-2</v>
      </c>
      <c r="BA6" s="3">
        <f t="shared" si="31"/>
        <v>0.15479999999999999</v>
      </c>
      <c r="BB6" s="3">
        <f t="shared" si="32"/>
        <v>8.6300000000000002E-2</v>
      </c>
      <c r="BC6" s="3">
        <f t="shared" si="33"/>
        <v>-8.6300000000000002E-2</v>
      </c>
      <c r="BD6" s="3">
        <f t="shared" si="34"/>
        <v>-0.15479999999999999</v>
      </c>
      <c r="BE6" s="60">
        <f t="shared" si="35"/>
        <v>2.6878304968558742E-2</v>
      </c>
      <c r="BF6" s="60">
        <f t="shared" si="36"/>
        <v>4.8548394948914183E-3</v>
      </c>
      <c r="BG6" s="62">
        <f t="shared" si="37"/>
        <v>-0.13362566429170766</v>
      </c>
      <c r="BH6" s="100">
        <f t="shared" si="38"/>
        <v>0.60699999999999932</v>
      </c>
      <c r="BI6" s="4">
        <f t="shared" si="39"/>
        <v>0.35699999999999932</v>
      </c>
      <c r="BJ6" s="4">
        <f t="shared" si="40"/>
        <v>0.55099999999999838</v>
      </c>
      <c r="BK6" s="4">
        <f t="shared" si="41"/>
        <v>0.36299999999999955</v>
      </c>
      <c r="BL6" s="4">
        <f t="shared" si="42"/>
        <v>0.22300000000000075</v>
      </c>
      <c r="BM6" s="4">
        <f t="shared" si="43"/>
        <v>1.3850000000000051</v>
      </c>
      <c r="BN6" s="4">
        <f t="shared" si="44"/>
        <v>0.15000000000000036</v>
      </c>
      <c r="BO6" s="4">
        <f t="shared" si="45"/>
        <v>0.29899999999999949</v>
      </c>
      <c r="BP6" s="4">
        <f t="shared" si="46"/>
        <v>0.21300000000000097</v>
      </c>
      <c r="BQ6" s="4">
        <f t="shared" si="47"/>
        <v>0.15700000000000003</v>
      </c>
      <c r="BR6" s="4">
        <f t="shared" si="48"/>
        <v>0.23399999999999999</v>
      </c>
      <c r="BS6" s="4">
        <f t="shared" si="49"/>
        <v>0.42900000000000027</v>
      </c>
      <c r="BT6" s="4">
        <f t="shared" si="50"/>
        <v>0.17199999999999971</v>
      </c>
      <c r="BU6" s="4">
        <f t="shared" si="51"/>
        <v>0.34299999999999997</v>
      </c>
      <c r="BV6" s="4">
        <f t="shared" si="52"/>
        <v>0.17999999999999972</v>
      </c>
      <c r="BW6" s="4">
        <f t="shared" si="53"/>
        <v>0.17899999999999938</v>
      </c>
      <c r="BX6" s="4">
        <f t="shared" si="54"/>
        <v>4.8000000000000043E-2</v>
      </c>
      <c r="BY6" s="4">
        <f t="shared" si="55"/>
        <v>0.21299999999999919</v>
      </c>
      <c r="BZ6" s="4">
        <f t="shared" si="56"/>
        <v>0.24299999999999855</v>
      </c>
      <c r="CA6" s="4">
        <f t="shared" si="57"/>
        <v>0.15599999999999881</v>
      </c>
      <c r="CB6" s="101">
        <f t="shared" si="58"/>
        <v>1.8629406000000002</v>
      </c>
      <c r="CC6" s="101">
        <f t="shared" si="59"/>
        <v>1.0385773500000002</v>
      </c>
      <c r="CD6" s="101">
        <f t="shared" si="60"/>
        <v>-1.0385773500000002</v>
      </c>
      <c r="CE6" s="101">
        <f t="shared" si="61"/>
        <v>-1.8629406000000002</v>
      </c>
      <c r="CF6" s="63">
        <f t="shared" si="62"/>
        <v>0.32509999999999994</v>
      </c>
      <c r="CG6" s="62">
        <f t="shared" si="63"/>
        <v>0.13362566429170766</v>
      </c>
      <c r="CH6" s="18"/>
      <c r="CI6"/>
      <c r="CJ6"/>
      <c r="CK6"/>
      <c r="CL6"/>
      <c r="CM6"/>
      <c r="CN6"/>
      <c r="CO6"/>
      <c r="CP6"/>
      <c r="CQ6"/>
      <c r="CR6"/>
      <c r="CS6"/>
    </row>
    <row r="7" spans="1:97" s="2" customFormat="1" ht="24" customHeight="1" x14ac:dyDescent="0.25">
      <c r="A7" s="91" t="s">
        <v>17</v>
      </c>
      <c r="B7" s="92">
        <v>72</v>
      </c>
      <c r="C7" s="26">
        <v>1</v>
      </c>
      <c r="D7" s="152">
        <v>18.170999999999999</v>
      </c>
      <c r="E7" s="152">
        <v>8.76</v>
      </c>
      <c r="F7" s="152">
        <v>14.771000000000001</v>
      </c>
      <c r="G7" s="152">
        <v>16.77</v>
      </c>
      <c r="H7" s="152">
        <v>11.497</v>
      </c>
      <c r="I7" s="152">
        <v>37.356999999999999</v>
      </c>
      <c r="J7" s="152">
        <v>5.3019999999999996</v>
      </c>
      <c r="K7" s="152">
        <v>13.294</v>
      </c>
      <c r="L7" s="152">
        <v>9.2870000000000008</v>
      </c>
      <c r="M7" s="152">
        <v>12.629</v>
      </c>
      <c r="N7" s="152">
        <v>6.6289999999999996</v>
      </c>
      <c r="O7" s="152">
        <v>12.032999999999999</v>
      </c>
      <c r="P7" s="152">
        <v>6.3029999999999999</v>
      </c>
      <c r="Q7" s="152">
        <v>9.3260000000000005</v>
      </c>
      <c r="R7" s="152">
        <v>6.6529999999999996</v>
      </c>
      <c r="S7" s="152">
        <v>7.7969999999999997</v>
      </c>
      <c r="T7" s="152">
        <v>6.5389999999999997</v>
      </c>
      <c r="U7" s="152"/>
      <c r="V7" s="158">
        <v>27.805</v>
      </c>
      <c r="W7" s="164">
        <v>9.032</v>
      </c>
      <c r="X7" s="19">
        <f t="shared" si="3"/>
        <v>3.4835883577098721E-2</v>
      </c>
      <c r="Y7" s="22">
        <f t="shared" si="4"/>
        <v>5.754354058029567E-3</v>
      </c>
      <c r="Z7" s="20">
        <f t="shared" si="5"/>
        <v>0</v>
      </c>
      <c r="AA7" s="21">
        <f t="shared" si="6"/>
        <v>0.41657894736842094</v>
      </c>
      <c r="AB7" s="23">
        <f t="shared" si="7"/>
        <v>0.13545886554943062</v>
      </c>
      <c r="AC7" s="20">
        <f t="shared" si="8"/>
        <v>0</v>
      </c>
      <c r="AD7" s="104">
        <f t="shared" si="0"/>
        <v>1</v>
      </c>
      <c r="AE7" s="105">
        <f t="shared" si="9"/>
        <v>19</v>
      </c>
      <c r="AF7" s="57" t="str">
        <f t="shared" si="10"/>
        <v>Tid 3</v>
      </c>
      <c r="AG7" s="94">
        <f t="shared" si="11"/>
        <v>5.5655609132632122E-2</v>
      </c>
      <c r="AH7" s="5">
        <f t="shared" si="12"/>
        <v>5.9506531204644331E-2</v>
      </c>
      <c r="AI7" s="5">
        <f t="shared" si="13"/>
        <v>4.6327123326485697E-2</v>
      </c>
      <c r="AJ7" s="5">
        <f t="shared" si="14"/>
        <v>2.0383328262853828E-2</v>
      </c>
      <c r="AK7" s="5">
        <f t="shared" si="15"/>
        <v>2.3593304843304796E-2</v>
      </c>
      <c r="AL7" s="5">
        <f t="shared" si="16"/>
        <v>4.3404184006926805E-2</v>
      </c>
      <c r="AM7" s="5">
        <f t="shared" si="17"/>
        <v>4.3290043290043156E-2</v>
      </c>
      <c r="AN7" s="5">
        <f t="shared" si="18"/>
        <v>3.2142857142857029E-2</v>
      </c>
      <c r="AO7" s="5">
        <f t="shared" si="19"/>
        <v>5.3186663642549536E-2</v>
      </c>
      <c r="AP7" s="5">
        <f t="shared" si="20"/>
        <v>2.8001628001627976E-2</v>
      </c>
      <c r="AQ7" s="5">
        <f t="shared" si="21"/>
        <v>2.4733343638893013E-2</v>
      </c>
      <c r="AR7" s="5">
        <f t="shared" si="22"/>
        <v>3.5363964894166156E-2</v>
      </c>
      <c r="AS7" s="5">
        <f t="shared" si="23"/>
        <v>1.2204914083828511E-2</v>
      </c>
      <c r="AT7" s="5">
        <f t="shared" si="24"/>
        <v>4.5047064096817691E-2</v>
      </c>
      <c r="AU7" s="5">
        <f t="shared" si="25"/>
        <v>4.2136591478696639E-2</v>
      </c>
      <c r="AV7" s="5">
        <f t="shared" si="26"/>
        <v>3.8768984812150187E-2</v>
      </c>
      <c r="AW7" s="5">
        <f t="shared" si="27"/>
        <v>2.9277506689752819E-2</v>
      </c>
      <c r="AX7" s="5" t="str">
        <f t="shared" si="28"/>
        <v/>
      </c>
      <c r="AY7" s="5">
        <f t="shared" si="29"/>
        <v>8.5237577076531235E-3</v>
      </c>
      <c r="AZ7" s="5">
        <f t="shared" si="30"/>
        <v>2.0334387708992319E-2</v>
      </c>
      <c r="BA7" s="3">
        <f t="shared" si="31"/>
        <v>0.15479999999999999</v>
      </c>
      <c r="BB7" s="3">
        <f t="shared" si="32"/>
        <v>8.6300000000000002E-2</v>
      </c>
      <c r="BC7" s="3">
        <f t="shared" si="33"/>
        <v>-8.6300000000000002E-2</v>
      </c>
      <c r="BD7" s="3">
        <f t="shared" si="34"/>
        <v>-0.15479999999999999</v>
      </c>
      <c r="BE7" s="60">
        <f t="shared" si="35"/>
        <v>3.4835883577098721E-2</v>
      </c>
      <c r="BF7" s="60">
        <f t="shared" si="36"/>
        <v>6.9717449935106047E-3</v>
      </c>
      <c r="BG7" s="62">
        <f t="shared" si="37"/>
        <v>-0.16411653822431804</v>
      </c>
      <c r="BH7" s="100">
        <f t="shared" si="38"/>
        <v>0.95799999999999841</v>
      </c>
      <c r="BI7" s="4">
        <f t="shared" si="39"/>
        <v>0.4919999999999991</v>
      </c>
      <c r="BJ7" s="4">
        <f t="shared" si="40"/>
        <v>0.65399999999999991</v>
      </c>
      <c r="BK7" s="4">
        <f t="shared" si="41"/>
        <v>0.33500000000000085</v>
      </c>
      <c r="BL7" s="4">
        <f t="shared" si="42"/>
        <v>0.26500000000000057</v>
      </c>
      <c r="BM7" s="4">
        <f t="shared" si="43"/>
        <v>1.554000000000002</v>
      </c>
      <c r="BN7" s="4">
        <f t="shared" si="44"/>
        <v>0.21999999999999975</v>
      </c>
      <c r="BO7" s="4">
        <f t="shared" si="45"/>
        <v>0.4139999999999997</v>
      </c>
      <c r="BP7" s="4">
        <f t="shared" si="46"/>
        <v>0.46900000000000119</v>
      </c>
      <c r="BQ7" s="4">
        <f t="shared" si="47"/>
        <v>0.34399999999999942</v>
      </c>
      <c r="BR7" s="4">
        <f t="shared" si="48"/>
        <v>0.15999999999999925</v>
      </c>
      <c r="BS7" s="4">
        <f t="shared" si="49"/>
        <v>0.41099999999999959</v>
      </c>
      <c r="BT7" s="4">
        <f t="shared" si="50"/>
        <v>7.5999999999999623E-2</v>
      </c>
      <c r="BU7" s="4">
        <f t="shared" si="51"/>
        <v>0.40200000000000102</v>
      </c>
      <c r="BV7" s="4">
        <f t="shared" si="52"/>
        <v>0.26899999999999924</v>
      </c>
      <c r="BW7" s="4">
        <f t="shared" si="53"/>
        <v>0.29099999999999948</v>
      </c>
      <c r="BX7" s="4">
        <f t="shared" si="54"/>
        <v>0.18599999999999994</v>
      </c>
      <c r="BY7" s="4" t="str">
        <f t="shared" si="55"/>
        <v/>
      </c>
      <c r="BZ7" s="4">
        <f t="shared" si="56"/>
        <v>0.23499999999999943</v>
      </c>
      <c r="CA7" s="4">
        <f t="shared" si="57"/>
        <v>0.17999999999999972</v>
      </c>
      <c r="CB7" s="101">
        <f t="shared" si="58"/>
        <v>1.8629406000000002</v>
      </c>
      <c r="CC7" s="101">
        <f t="shared" si="59"/>
        <v>1.0385773500000002</v>
      </c>
      <c r="CD7" s="101">
        <f t="shared" si="60"/>
        <v>-1.0385773500000002</v>
      </c>
      <c r="CE7" s="101">
        <f t="shared" si="61"/>
        <v>-1.8629406000000002</v>
      </c>
      <c r="CF7" s="63">
        <f t="shared" si="62"/>
        <v>0.41657894736842094</v>
      </c>
      <c r="CG7" s="62">
        <f t="shared" si="63"/>
        <v>0.16411653822431804</v>
      </c>
      <c r="CH7" s="18"/>
      <c r="CM7"/>
      <c r="CN7"/>
      <c r="CO7"/>
      <c r="CP7"/>
      <c r="CQ7"/>
      <c r="CR7"/>
      <c r="CS7"/>
    </row>
    <row r="8" spans="1:97" s="2" customFormat="1" ht="24" customHeight="1" x14ac:dyDescent="0.25">
      <c r="A8" s="91" t="s">
        <v>18</v>
      </c>
      <c r="B8" s="92">
        <v>96</v>
      </c>
      <c r="C8" s="26">
        <v>1</v>
      </c>
      <c r="D8" s="153">
        <v>17.859000000000002</v>
      </c>
      <c r="E8" s="153">
        <v>8.8490000000000002</v>
      </c>
      <c r="F8" s="153">
        <v>14.694000000000001</v>
      </c>
      <c r="G8" s="153">
        <v>16.814</v>
      </c>
      <c r="H8" s="153">
        <v>11.563000000000001</v>
      </c>
      <c r="I8" s="153">
        <v>37.695999999999998</v>
      </c>
      <c r="J8" s="153">
        <v>5.327</v>
      </c>
      <c r="K8" s="153">
        <v>13.166</v>
      </c>
      <c r="L8" s="153">
        <v>9</v>
      </c>
      <c r="M8" s="153">
        <v>12.326000000000001</v>
      </c>
      <c r="N8" s="153">
        <v>6.5789999999999997</v>
      </c>
      <c r="O8" s="153">
        <v>11.711</v>
      </c>
      <c r="P8" s="153">
        <v>6.2130000000000001</v>
      </c>
      <c r="Q8" s="153">
        <v>9.141</v>
      </c>
      <c r="R8" s="153">
        <v>6.5780000000000003</v>
      </c>
      <c r="S8" s="153">
        <v>7.617</v>
      </c>
      <c r="T8" s="153">
        <v>6.49</v>
      </c>
      <c r="U8" s="153"/>
      <c r="V8" s="159">
        <v>27.425000000000001</v>
      </c>
      <c r="W8" s="165">
        <v>9.0030000000000001</v>
      </c>
      <c r="X8" s="19">
        <f t="shared" si="3"/>
        <v>2.4933566917124627E-2</v>
      </c>
      <c r="Y8" s="22">
        <f t="shared" si="4"/>
        <v>7.5743741895405864E-3</v>
      </c>
      <c r="Z8" s="20">
        <f t="shared" si="5"/>
        <v>0</v>
      </c>
      <c r="AA8" s="21">
        <f t="shared" si="6"/>
        <v>0.3163684210526318</v>
      </c>
      <c r="AB8" s="23">
        <f t="shared" si="7"/>
        <v>0.17237018943090127</v>
      </c>
      <c r="AC8" s="20">
        <f t="shared" si="8"/>
        <v>5.2631578947368474E-2</v>
      </c>
      <c r="AD8" s="104">
        <f t="shared" si="0"/>
        <v>1</v>
      </c>
      <c r="AE8" s="105">
        <f t="shared" si="9"/>
        <v>19</v>
      </c>
      <c r="AF8" s="57" t="str">
        <f t="shared" si="10"/>
        <v>Tid 4</v>
      </c>
      <c r="AG8" s="94">
        <f t="shared" si="11"/>
        <v>3.7529774008017158E-2</v>
      </c>
      <c r="AH8" s="5">
        <f t="shared" si="12"/>
        <v>7.0270924044508964E-2</v>
      </c>
      <c r="AI8" s="5">
        <f t="shared" si="13"/>
        <v>4.087270666572218E-2</v>
      </c>
      <c r="AJ8" s="5">
        <f t="shared" si="14"/>
        <v>2.3060541527228473E-2</v>
      </c>
      <c r="AK8" s="5">
        <f t="shared" si="15"/>
        <v>2.9469373219373374E-2</v>
      </c>
      <c r="AL8" s="5">
        <f t="shared" si="16"/>
        <v>5.2872664301874206E-2</v>
      </c>
      <c r="AM8" s="5">
        <f t="shared" si="17"/>
        <v>4.8209366391184671E-2</v>
      </c>
      <c r="AN8" s="5">
        <f t="shared" si="18"/>
        <v>2.220496894409929E-2</v>
      </c>
      <c r="AO8" s="5">
        <f t="shared" si="19"/>
        <v>2.0639600816511727E-2</v>
      </c>
      <c r="AP8" s="5">
        <f t="shared" si="20"/>
        <v>3.3374033374033996E-3</v>
      </c>
      <c r="AQ8" s="5">
        <f t="shared" si="21"/>
        <v>1.7004173751739016E-2</v>
      </c>
      <c r="AR8" s="5">
        <f t="shared" si="22"/>
        <v>7.657890208225826E-3</v>
      </c>
      <c r="AS8" s="5">
        <f t="shared" si="23"/>
        <v>-2.2482736470210707E-3</v>
      </c>
      <c r="AT8" s="5">
        <f t="shared" si="24"/>
        <v>2.4316450022411562E-2</v>
      </c>
      <c r="AU8" s="5">
        <f t="shared" si="25"/>
        <v>3.0388471177944743E-2</v>
      </c>
      <c r="AV8" s="5">
        <f t="shared" si="26"/>
        <v>1.4788169464428513E-2</v>
      </c>
      <c r="AW8" s="5">
        <f t="shared" si="27"/>
        <v>2.1564615142452448E-2</v>
      </c>
      <c r="AX8" s="5" t="str">
        <f t="shared" si="28"/>
        <v/>
      </c>
      <c r="AY8" s="5">
        <f t="shared" si="29"/>
        <v>-5.2593398621689769E-3</v>
      </c>
      <c r="AZ8" s="5">
        <f t="shared" si="30"/>
        <v>1.7058291911432377E-2</v>
      </c>
      <c r="BA8" s="3">
        <f t="shared" si="31"/>
        <v>0.15479999999999999</v>
      </c>
      <c r="BB8" s="3">
        <f t="shared" si="32"/>
        <v>8.6300000000000002E-2</v>
      </c>
      <c r="BC8" s="3">
        <f t="shared" si="33"/>
        <v>-8.6300000000000002E-2</v>
      </c>
      <c r="BD8" s="3">
        <f t="shared" si="34"/>
        <v>-0.15479999999999999</v>
      </c>
      <c r="BE8" s="60">
        <f t="shared" si="35"/>
        <v>2.4933566917124627E-2</v>
      </c>
      <c r="BF8" s="60">
        <f t="shared" si="36"/>
        <v>9.1768085179290849E-3</v>
      </c>
      <c r="BG8" s="62">
        <f t="shared" si="37"/>
        <v>-0.20883682044529239</v>
      </c>
      <c r="BH8" s="100">
        <f t="shared" si="38"/>
        <v>0.6460000000000008</v>
      </c>
      <c r="BI8" s="4">
        <f t="shared" si="39"/>
        <v>0.58099999999999952</v>
      </c>
      <c r="BJ8" s="4">
        <f t="shared" si="40"/>
        <v>0.57699999999999996</v>
      </c>
      <c r="BK8" s="4">
        <f t="shared" si="41"/>
        <v>0.37900000000000134</v>
      </c>
      <c r="BL8" s="4">
        <f t="shared" si="42"/>
        <v>0.33100000000000129</v>
      </c>
      <c r="BM8" s="4">
        <f t="shared" si="43"/>
        <v>1.8930000000000007</v>
      </c>
      <c r="BN8" s="4">
        <f t="shared" si="44"/>
        <v>0.24500000000000011</v>
      </c>
      <c r="BO8" s="4">
        <f t="shared" si="45"/>
        <v>0.28599999999999959</v>
      </c>
      <c r="BP8" s="4">
        <f t="shared" si="46"/>
        <v>0.18200000000000038</v>
      </c>
      <c r="BQ8" s="4">
        <f t="shared" si="47"/>
        <v>4.1000000000000369E-2</v>
      </c>
      <c r="BR8" s="4">
        <f t="shared" si="48"/>
        <v>0.10999999999999943</v>
      </c>
      <c r="BS8" s="4">
        <f t="shared" si="49"/>
        <v>8.9000000000000412E-2</v>
      </c>
      <c r="BT8" s="4">
        <f t="shared" si="50"/>
        <v>-1.4000000000000234E-2</v>
      </c>
      <c r="BU8" s="4">
        <f t="shared" si="51"/>
        <v>0.21700000000000053</v>
      </c>
      <c r="BV8" s="4">
        <f t="shared" si="52"/>
        <v>0.19399999999999995</v>
      </c>
      <c r="BW8" s="4">
        <f t="shared" si="53"/>
        <v>0.11099999999999977</v>
      </c>
      <c r="BX8" s="4">
        <f t="shared" si="54"/>
        <v>0.13700000000000045</v>
      </c>
      <c r="BY8" s="4" t="str">
        <f t="shared" si="55"/>
        <v/>
      </c>
      <c r="BZ8" s="4">
        <f t="shared" si="56"/>
        <v>-0.14499999999999957</v>
      </c>
      <c r="CA8" s="4">
        <f t="shared" si="57"/>
        <v>0.1509999999999998</v>
      </c>
      <c r="CB8" s="101">
        <f t="shared" si="58"/>
        <v>1.8629406000000002</v>
      </c>
      <c r="CC8" s="101">
        <f t="shared" si="59"/>
        <v>1.0385773500000002</v>
      </c>
      <c r="CD8" s="101">
        <f t="shared" si="60"/>
        <v>-1.0385773500000002</v>
      </c>
      <c r="CE8" s="101">
        <f t="shared" si="61"/>
        <v>-1.8629406000000002</v>
      </c>
      <c r="CF8" s="63">
        <f t="shared" si="62"/>
        <v>0.3163684210526318</v>
      </c>
      <c r="CG8" s="62">
        <f t="shared" si="63"/>
        <v>0.20883682044529239</v>
      </c>
      <c r="CH8" s="18"/>
      <c r="CM8"/>
      <c r="CN8"/>
      <c r="CO8"/>
      <c r="CP8"/>
      <c r="CQ8"/>
      <c r="CR8"/>
      <c r="CS8"/>
    </row>
    <row r="9" spans="1:97" s="2" customFormat="1" ht="24" customHeight="1" x14ac:dyDescent="0.25">
      <c r="A9" s="91" t="s">
        <v>19</v>
      </c>
      <c r="B9" s="92">
        <v>168</v>
      </c>
      <c r="C9" s="26">
        <v>1</v>
      </c>
      <c r="D9" s="154">
        <v>17.172999999999998</v>
      </c>
      <c r="E9" s="154">
        <v>7.8280000000000003</v>
      </c>
      <c r="F9" s="154">
        <v>14.365</v>
      </c>
      <c r="G9" s="154">
        <v>15.066000000000001</v>
      </c>
      <c r="H9" s="154">
        <v>11.292</v>
      </c>
      <c r="I9" s="154">
        <v>36.612000000000002</v>
      </c>
      <c r="J9" s="154">
        <v>5.5259999999999998</v>
      </c>
      <c r="K9" s="154">
        <v>13.76</v>
      </c>
      <c r="L9" s="154">
        <v>8.6370000000000005</v>
      </c>
      <c r="M9" s="154">
        <v>12.821</v>
      </c>
      <c r="N9" s="154">
        <v>6.8410000000000002</v>
      </c>
      <c r="O9" s="154">
        <v>11.973000000000001</v>
      </c>
      <c r="P9" s="154">
        <v>6.2460000000000004</v>
      </c>
      <c r="Q9" s="154">
        <v>9.4160000000000004</v>
      </c>
      <c r="R9" s="154">
        <v>6.6369999999999996</v>
      </c>
      <c r="S9" s="154">
        <v>7.827</v>
      </c>
      <c r="T9" s="154">
        <v>6.6849999999999996</v>
      </c>
      <c r="U9" s="154">
        <v>8.6370000000000005</v>
      </c>
      <c r="V9" s="160">
        <v>28.07</v>
      </c>
      <c r="W9" s="166">
        <v>9.2159999999999993</v>
      </c>
      <c r="X9" s="19">
        <f t="shared" si="3"/>
        <v>2.1187943456477482E-2</v>
      </c>
      <c r="Y9" s="22">
        <f t="shared" si="4"/>
        <v>1.5790935887318062E-2</v>
      </c>
      <c r="Z9" s="20">
        <f t="shared" si="5"/>
        <v>0</v>
      </c>
      <c r="AA9" s="21">
        <f t="shared" si="6"/>
        <v>0.19690000000000013</v>
      </c>
      <c r="AB9" s="23">
        <f t="shared" si="7"/>
        <v>0.18751947816882791</v>
      </c>
      <c r="AC9" s="20">
        <f t="shared" si="8"/>
        <v>0</v>
      </c>
      <c r="AD9" s="104">
        <f t="shared" si="0"/>
        <v>1</v>
      </c>
      <c r="AE9" s="105">
        <f t="shared" si="9"/>
        <v>20</v>
      </c>
      <c r="AF9" s="57" t="str">
        <f t="shared" si="10"/>
        <v>Tid 5</v>
      </c>
      <c r="AG9" s="94">
        <f t="shared" si="11"/>
        <v>-2.3238250159764995E-3</v>
      </c>
      <c r="AH9" s="5">
        <f t="shared" si="12"/>
        <v>-5.3217223028543814E-2</v>
      </c>
      <c r="AI9" s="5">
        <f t="shared" si="13"/>
        <v>1.7567471842459437E-2</v>
      </c>
      <c r="AJ9" s="5">
        <f t="shared" si="14"/>
        <v>-8.3297839975661536E-2</v>
      </c>
      <c r="AK9" s="5">
        <f t="shared" si="15"/>
        <v>5.3418803418803229E-3</v>
      </c>
      <c r="AL9" s="5">
        <f t="shared" si="16"/>
        <v>2.2595871854313998E-2</v>
      </c>
      <c r="AM9" s="5">
        <f t="shared" si="17"/>
        <v>8.7367178276269275E-2</v>
      </c>
      <c r="AN9" s="5">
        <f t="shared" si="18"/>
        <v>6.8322981366459645E-2</v>
      </c>
      <c r="AO9" s="5">
        <f t="shared" si="19"/>
        <v>-2.0526196416420839E-2</v>
      </c>
      <c r="AP9" s="5">
        <f t="shared" si="20"/>
        <v>4.3630443630443549E-2</v>
      </c>
      <c r="AQ9" s="5">
        <f t="shared" si="21"/>
        <v>5.7505023960426671E-2</v>
      </c>
      <c r="AR9" s="5">
        <f t="shared" si="22"/>
        <v>3.0201342281879207E-2</v>
      </c>
      <c r="AS9" s="5">
        <f t="shared" si="23"/>
        <v>3.0512285209571832E-3</v>
      </c>
      <c r="AT9" s="5">
        <f t="shared" si="24"/>
        <v>5.5132227700582792E-2</v>
      </c>
      <c r="AU9" s="5">
        <f t="shared" si="25"/>
        <v>3.9630325814536294E-2</v>
      </c>
      <c r="AV9" s="5">
        <f t="shared" si="26"/>
        <v>4.2765787370103947E-2</v>
      </c>
      <c r="AW9" s="5">
        <f t="shared" si="27"/>
        <v>5.2258775381709421E-2</v>
      </c>
      <c r="AX9" s="5">
        <f t="shared" si="28"/>
        <v>-1.5028901734104316E-3</v>
      </c>
      <c r="AY9" s="5">
        <f t="shared" si="29"/>
        <v>1.8135654697134518E-2</v>
      </c>
      <c r="AZ9" s="5">
        <f t="shared" si="30"/>
        <v>4.1120650700406491E-2</v>
      </c>
      <c r="BA9" s="3">
        <f t="shared" si="31"/>
        <v>0.15479999999999999</v>
      </c>
      <c r="BB9" s="3">
        <f t="shared" si="32"/>
        <v>8.6300000000000002E-2</v>
      </c>
      <c r="BC9" s="3">
        <f t="shared" si="33"/>
        <v>-8.6300000000000002E-2</v>
      </c>
      <c r="BD9" s="3">
        <f t="shared" si="34"/>
        <v>-0.15479999999999999</v>
      </c>
      <c r="BE9" s="60">
        <f t="shared" si="35"/>
        <v>2.1187943456477482E-2</v>
      </c>
      <c r="BF9" s="60">
        <f t="shared" si="36"/>
        <v>1.9114094899799237E-2</v>
      </c>
      <c r="BG9" s="62">
        <f t="shared" si="37"/>
        <v>-0.22698243643420687</v>
      </c>
      <c r="BH9" s="100">
        <f t="shared" si="38"/>
        <v>-4.00000000000027E-2</v>
      </c>
      <c r="BI9" s="4">
        <f t="shared" si="39"/>
        <v>-0.44000000000000039</v>
      </c>
      <c r="BJ9" s="4">
        <f t="shared" si="40"/>
        <v>0.24799999999999933</v>
      </c>
      <c r="BK9" s="4">
        <f t="shared" si="41"/>
        <v>-1.368999999999998</v>
      </c>
      <c r="BL9" s="4">
        <f t="shared" si="42"/>
        <v>6.0000000000000497E-2</v>
      </c>
      <c r="BM9" s="4">
        <f t="shared" si="43"/>
        <v>0.8090000000000046</v>
      </c>
      <c r="BN9" s="4">
        <f t="shared" si="44"/>
        <v>0.44399999999999995</v>
      </c>
      <c r="BO9" s="4">
        <f t="shared" si="45"/>
        <v>0.87999999999999901</v>
      </c>
      <c r="BP9" s="4">
        <f t="shared" si="46"/>
        <v>-0.18099999999999916</v>
      </c>
      <c r="BQ9" s="4">
        <f t="shared" si="47"/>
        <v>0.53599999999999959</v>
      </c>
      <c r="BR9" s="4">
        <f t="shared" si="48"/>
        <v>0.37199999999999989</v>
      </c>
      <c r="BS9" s="4">
        <f t="shared" si="49"/>
        <v>0.35100000000000087</v>
      </c>
      <c r="BT9" s="4">
        <f t="shared" si="50"/>
        <v>1.9000000000000128E-2</v>
      </c>
      <c r="BU9" s="4">
        <f t="shared" si="51"/>
        <v>0.49200000000000088</v>
      </c>
      <c r="BV9" s="4">
        <f t="shared" si="52"/>
        <v>0.25299999999999923</v>
      </c>
      <c r="BW9" s="4">
        <f t="shared" si="53"/>
        <v>0.32099999999999973</v>
      </c>
      <c r="BX9" s="4">
        <f t="shared" si="54"/>
        <v>0.33199999999999985</v>
      </c>
      <c r="BY9" s="4">
        <f t="shared" si="55"/>
        <v>-1.2999999999999901E-2</v>
      </c>
      <c r="BZ9" s="4">
        <f t="shared" si="56"/>
        <v>0.5</v>
      </c>
      <c r="CA9" s="4">
        <f t="shared" si="57"/>
        <v>0.36399999999999899</v>
      </c>
      <c r="CB9" s="101">
        <f t="shared" si="58"/>
        <v>1.8629406000000002</v>
      </c>
      <c r="CC9" s="101">
        <f t="shared" si="59"/>
        <v>1.0385773500000002</v>
      </c>
      <c r="CD9" s="101">
        <f t="shared" si="60"/>
        <v>-1.0385773500000002</v>
      </c>
      <c r="CE9" s="101">
        <f t="shared" si="61"/>
        <v>-1.8629406000000002</v>
      </c>
      <c r="CF9" s="63">
        <f t="shared" si="62"/>
        <v>0.19690000000000013</v>
      </c>
      <c r="CG9" s="62">
        <f t="shared" si="63"/>
        <v>0.22698243643420687</v>
      </c>
      <c r="CH9" s="18"/>
      <c r="CM9"/>
      <c r="CN9"/>
      <c r="CO9"/>
      <c r="CP9"/>
      <c r="CQ9"/>
      <c r="CR9"/>
      <c r="CS9"/>
    </row>
    <row r="10" spans="1:97" s="2" customFormat="1" ht="24" customHeight="1" x14ac:dyDescent="0.25">
      <c r="A10" s="91" t="s">
        <v>20</v>
      </c>
      <c r="B10" s="92"/>
      <c r="C10" s="26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19" t="str">
        <f t="shared" si="3"/>
        <v/>
      </c>
      <c r="Y10" s="22" t="str">
        <f t="shared" si="4"/>
        <v/>
      </c>
      <c r="Z10" s="20" t="str">
        <f t="shared" si="5"/>
        <v/>
      </c>
      <c r="AA10" s="21" t="str">
        <f t="shared" si="6"/>
        <v/>
      </c>
      <c r="AB10" s="23" t="str">
        <f t="shared" si="7"/>
        <v/>
      </c>
      <c r="AC10" s="20" t="str">
        <f t="shared" si="8"/>
        <v/>
      </c>
      <c r="AD10" s="104" t="e">
        <f t="shared" si="0"/>
        <v>#DIV/0!</v>
      </c>
      <c r="AE10" s="105">
        <f t="shared" si="9"/>
        <v>0</v>
      </c>
      <c r="AF10" s="57" t="str">
        <f t="shared" si="10"/>
        <v>Tid 6</v>
      </c>
      <c r="AG10" s="94" t="str">
        <f t="shared" si="11"/>
        <v/>
      </c>
      <c r="AH10" s="5" t="str">
        <f t="shared" si="12"/>
        <v/>
      </c>
      <c r="AI10" s="5" t="str">
        <f t="shared" si="13"/>
        <v/>
      </c>
      <c r="AJ10" s="5" t="str">
        <f t="shared" si="14"/>
        <v/>
      </c>
      <c r="AK10" s="5" t="str">
        <f t="shared" si="15"/>
        <v/>
      </c>
      <c r="AL10" s="5" t="str">
        <f t="shared" si="16"/>
        <v/>
      </c>
      <c r="AM10" s="5" t="str">
        <f t="shared" si="17"/>
        <v/>
      </c>
      <c r="AN10" s="5" t="str">
        <f t="shared" si="18"/>
        <v/>
      </c>
      <c r="AO10" s="5" t="str">
        <f t="shared" si="19"/>
        <v/>
      </c>
      <c r="AP10" s="5" t="str">
        <f t="shared" si="20"/>
        <v/>
      </c>
      <c r="AQ10" s="5" t="str">
        <f t="shared" si="21"/>
        <v/>
      </c>
      <c r="AR10" s="5" t="str">
        <f t="shared" si="22"/>
        <v/>
      </c>
      <c r="AS10" s="5" t="str">
        <f t="shared" si="23"/>
        <v/>
      </c>
      <c r="AT10" s="5" t="str">
        <f t="shared" si="24"/>
        <v/>
      </c>
      <c r="AU10" s="5" t="str">
        <f t="shared" si="25"/>
        <v/>
      </c>
      <c r="AV10" s="5" t="str">
        <f t="shared" si="26"/>
        <v/>
      </c>
      <c r="AW10" s="5" t="str">
        <f t="shared" si="27"/>
        <v/>
      </c>
      <c r="AX10" s="5" t="str">
        <f t="shared" si="28"/>
        <v/>
      </c>
      <c r="AY10" s="5" t="str">
        <f t="shared" si="29"/>
        <v/>
      </c>
      <c r="AZ10" s="5" t="str">
        <f t="shared" si="30"/>
        <v/>
      </c>
      <c r="BA10" s="3" t="str">
        <f t="shared" si="31"/>
        <v/>
      </c>
      <c r="BB10" s="3" t="str">
        <f t="shared" si="32"/>
        <v/>
      </c>
      <c r="BC10" s="3" t="str">
        <f t="shared" si="33"/>
        <v/>
      </c>
      <c r="BD10" s="3" t="str">
        <f t="shared" si="34"/>
        <v/>
      </c>
      <c r="BE10" s="60" t="str">
        <f t="shared" si="35"/>
        <v/>
      </c>
      <c r="BF10" s="60" t="str">
        <f t="shared" si="36"/>
        <v/>
      </c>
      <c r="BG10" s="62" t="str">
        <f t="shared" si="37"/>
        <v/>
      </c>
      <c r="BH10" s="100" t="str">
        <f t="shared" si="38"/>
        <v/>
      </c>
      <c r="BI10" s="4" t="str">
        <f t="shared" si="39"/>
        <v/>
      </c>
      <c r="BJ10" s="4" t="str">
        <f t="shared" si="40"/>
        <v/>
      </c>
      <c r="BK10" s="4" t="str">
        <f t="shared" si="41"/>
        <v/>
      </c>
      <c r="BL10" s="4" t="str">
        <f t="shared" si="42"/>
        <v/>
      </c>
      <c r="BM10" s="4" t="str">
        <f t="shared" si="43"/>
        <v/>
      </c>
      <c r="BN10" s="4" t="str">
        <f t="shared" si="44"/>
        <v/>
      </c>
      <c r="BO10" s="4" t="str">
        <f t="shared" si="45"/>
        <v/>
      </c>
      <c r="BP10" s="4" t="str">
        <f t="shared" si="46"/>
        <v/>
      </c>
      <c r="BQ10" s="4" t="str">
        <f t="shared" si="47"/>
        <v/>
      </c>
      <c r="BR10" s="4" t="str">
        <f t="shared" si="48"/>
        <v/>
      </c>
      <c r="BS10" s="4" t="str">
        <f t="shared" si="49"/>
        <v/>
      </c>
      <c r="BT10" s="4" t="str">
        <f t="shared" si="50"/>
        <v/>
      </c>
      <c r="BU10" s="4" t="str">
        <f t="shared" si="51"/>
        <v/>
      </c>
      <c r="BV10" s="4" t="str">
        <f t="shared" si="52"/>
        <v/>
      </c>
      <c r="BW10" s="4" t="str">
        <f t="shared" si="53"/>
        <v/>
      </c>
      <c r="BX10" s="4" t="str">
        <f t="shared" si="54"/>
        <v/>
      </c>
      <c r="BY10" s="4" t="str">
        <f t="shared" si="55"/>
        <v/>
      </c>
      <c r="BZ10" s="4" t="str">
        <f t="shared" si="56"/>
        <v/>
      </c>
      <c r="CA10" s="4" t="str">
        <f t="shared" si="57"/>
        <v/>
      </c>
      <c r="CB10" s="101" t="str">
        <f t="shared" si="58"/>
        <v/>
      </c>
      <c r="CC10" s="101" t="str">
        <f t="shared" si="59"/>
        <v/>
      </c>
      <c r="CD10" s="101" t="str">
        <f t="shared" si="60"/>
        <v/>
      </c>
      <c r="CE10" s="101" t="str">
        <f t="shared" si="61"/>
        <v/>
      </c>
      <c r="CF10" s="63" t="str">
        <f t="shared" si="62"/>
        <v/>
      </c>
      <c r="CG10" s="62" t="str">
        <f t="shared" si="63"/>
        <v/>
      </c>
      <c r="CH10" s="18"/>
      <c r="CM10"/>
      <c r="CN10"/>
      <c r="CO10"/>
      <c r="CP10"/>
      <c r="CQ10"/>
      <c r="CR10"/>
      <c r="CS10"/>
    </row>
    <row r="11" spans="1:97" s="2" customFormat="1" ht="24" customHeight="1" x14ac:dyDescent="0.25">
      <c r="A11" s="91" t="s">
        <v>21</v>
      </c>
      <c r="B11" s="92"/>
      <c r="C11" s="26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19" t="str">
        <f t="shared" si="3"/>
        <v/>
      </c>
      <c r="Y11" s="22" t="str">
        <f t="shared" si="4"/>
        <v/>
      </c>
      <c r="Z11" s="20" t="str">
        <f t="shared" si="5"/>
        <v/>
      </c>
      <c r="AA11" s="21" t="str">
        <f t="shared" si="6"/>
        <v/>
      </c>
      <c r="AB11" s="23" t="str">
        <f t="shared" si="7"/>
        <v/>
      </c>
      <c r="AC11" s="20" t="str">
        <f t="shared" si="8"/>
        <v/>
      </c>
      <c r="AD11" s="104" t="e">
        <f t="shared" si="0"/>
        <v>#DIV/0!</v>
      </c>
      <c r="AE11" s="105">
        <f t="shared" si="9"/>
        <v>0</v>
      </c>
      <c r="AF11" s="57" t="str">
        <f t="shared" si="10"/>
        <v>Tid 7</v>
      </c>
      <c r="AG11" s="94" t="str">
        <f t="shared" si="11"/>
        <v/>
      </c>
      <c r="AH11" s="5" t="str">
        <f t="shared" si="12"/>
        <v/>
      </c>
      <c r="AI11" s="5" t="str">
        <f t="shared" si="13"/>
        <v/>
      </c>
      <c r="AJ11" s="5" t="str">
        <f t="shared" si="14"/>
        <v/>
      </c>
      <c r="AK11" s="5" t="str">
        <f t="shared" si="15"/>
        <v/>
      </c>
      <c r="AL11" s="5" t="str">
        <f t="shared" si="16"/>
        <v/>
      </c>
      <c r="AM11" s="5" t="str">
        <f t="shared" si="17"/>
        <v/>
      </c>
      <c r="AN11" s="5" t="str">
        <f t="shared" si="18"/>
        <v/>
      </c>
      <c r="AO11" s="5" t="str">
        <f t="shared" si="19"/>
        <v/>
      </c>
      <c r="AP11" s="5" t="str">
        <f t="shared" si="20"/>
        <v/>
      </c>
      <c r="AQ11" s="5" t="str">
        <f t="shared" si="21"/>
        <v/>
      </c>
      <c r="AR11" s="5" t="str">
        <f t="shared" si="22"/>
        <v/>
      </c>
      <c r="AS11" s="5" t="str">
        <f t="shared" si="23"/>
        <v/>
      </c>
      <c r="AT11" s="5" t="str">
        <f t="shared" si="24"/>
        <v/>
      </c>
      <c r="AU11" s="5" t="str">
        <f t="shared" si="25"/>
        <v/>
      </c>
      <c r="AV11" s="5" t="str">
        <f t="shared" si="26"/>
        <v/>
      </c>
      <c r="AW11" s="5" t="str">
        <f t="shared" si="27"/>
        <v/>
      </c>
      <c r="AX11" s="5" t="str">
        <f t="shared" si="28"/>
        <v/>
      </c>
      <c r="AY11" s="5" t="str">
        <f t="shared" si="29"/>
        <v/>
      </c>
      <c r="AZ11" s="5" t="str">
        <f t="shared" si="30"/>
        <v/>
      </c>
      <c r="BA11" s="3" t="str">
        <f t="shared" si="31"/>
        <v/>
      </c>
      <c r="BB11" s="3" t="str">
        <f t="shared" si="32"/>
        <v/>
      </c>
      <c r="BC11" s="3" t="str">
        <f t="shared" si="33"/>
        <v/>
      </c>
      <c r="BD11" s="3" t="str">
        <f t="shared" si="34"/>
        <v/>
      </c>
      <c r="BE11" s="60" t="str">
        <f t="shared" si="35"/>
        <v/>
      </c>
      <c r="BF11" s="60" t="str">
        <f t="shared" si="36"/>
        <v/>
      </c>
      <c r="BG11" s="62" t="str">
        <f t="shared" si="37"/>
        <v/>
      </c>
      <c r="BH11" s="100" t="str">
        <f t="shared" si="38"/>
        <v/>
      </c>
      <c r="BI11" s="4" t="str">
        <f t="shared" si="39"/>
        <v/>
      </c>
      <c r="BJ11" s="4" t="str">
        <f t="shared" si="40"/>
        <v/>
      </c>
      <c r="BK11" s="4" t="str">
        <f t="shared" si="41"/>
        <v/>
      </c>
      <c r="BL11" s="4" t="str">
        <f t="shared" si="42"/>
        <v/>
      </c>
      <c r="BM11" s="4" t="str">
        <f t="shared" si="43"/>
        <v/>
      </c>
      <c r="BN11" s="4" t="str">
        <f t="shared" si="44"/>
        <v/>
      </c>
      <c r="BO11" s="4" t="str">
        <f t="shared" si="45"/>
        <v/>
      </c>
      <c r="BP11" s="4" t="str">
        <f t="shared" si="46"/>
        <v/>
      </c>
      <c r="BQ11" s="4" t="str">
        <f t="shared" si="47"/>
        <v/>
      </c>
      <c r="BR11" s="4" t="str">
        <f t="shared" si="48"/>
        <v/>
      </c>
      <c r="BS11" s="4" t="str">
        <f t="shared" si="49"/>
        <v/>
      </c>
      <c r="BT11" s="4" t="str">
        <f t="shared" si="50"/>
        <v/>
      </c>
      <c r="BU11" s="4" t="str">
        <f t="shared" si="51"/>
        <v/>
      </c>
      <c r="BV11" s="4" t="str">
        <f t="shared" si="52"/>
        <v/>
      </c>
      <c r="BW11" s="4" t="str">
        <f t="shared" si="53"/>
        <v/>
      </c>
      <c r="BX11" s="4" t="str">
        <f t="shared" si="54"/>
        <v/>
      </c>
      <c r="BY11" s="4" t="str">
        <f t="shared" si="55"/>
        <v/>
      </c>
      <c r="BZ11" s="4" t="str">
        <f t="shared" si="56"/>
        <v/>
      </c>
      <c r="CA11" s="4" t="str">
        <f t="shared" si="57"/>
        <v/>
      </c>
      <c r="CB11" s="101" t="str">
        <f t="shared" si="58"/>
        <v/>
      </c>
      <c r="CC11" s="101" t="str">
        <f t="shared" si="59"/>
        <v/>
      </c>
      <c r="CD11" s="101" t="str">
        <f t="shared" si="60"/>
        <v/>
      </c>
      <c r="CE11" s="101" t="str">
        <f t="shared" si="61"/>
        <v/>
      </c>
      <c r="CF11" s="63" t="str">
        <f t="shared" si="62"/>
        <v/>
      </c>
      <c r="CG11" s="62" t="str">
        <f t="shared" si="63"/>
        <v/>
      </c>
      <c r="CH11" s="18"/>
      <c r="CM11"/>
      <c r="CN11"/>
      <c r="CO11"/>
      <c r="CP11"/>
      <c r="CQ11"/>
      <c r="CR11"/>
      <c r="CS11"/>
    </row>
    <row r="12" spans="1:97" s="2" customFormat="1" ht="24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19" t="str">
        <f t="shared" si="3"/>
        <v/>
      </c>
      <c r="Y12" s="22" t="str">
        <f t="shared" si="4"/>
        <v/>
      </c>
      <c r="Z12" s="20" t="str">
        <f t="shared" si="5"/>
        <v/>
      </c>
      <c r="AA12" s="21" t="str">
        <f t="shared" si="6"/>
        <v/>
      </c>
      <c r="AB12" s="23" t="str">
        <f t="shared" si="7"/>
        <v/>
      </c>
      <c r="AC12" s="20" t="str">
        <f t="shared" si="8"/>
        <v/>
      </c>
      <c r="AD12" s="104" t="e">
        <f t="shared" si="0"/>
        <v>#DIV/0!</v>
      </c>
      <c r="AE12" s="105">
        <f t="shared" si="9"/>
        <v>0</v>
      </c>
      <c r="AF12" s="57" t="str">
        <f t="shared" si="10"/>
        <v/>
      </c>
      <c r="AG12" s="94" t="str">
        <f t="shared" si="11"/>
        <v/>
      </c>
      <c r="AH12" s="5" t="str">
        <f t="shared" si="12"/>
        <v/>
      </c>
      <c r="AI12" s="5" t="str">
        <f t="shared" si="13"/>
        <v/>
      </c>
      <c r="AJ12" s="5" t="str">
        <f t="shared" si="14"/>
        <v/>
      </c>
      <c r="AK12" s="5" t="str">
        <f t="shared" si="15"/>
        <v/>
      </c>
      <c r="AL12" s="5" t="str">
        <f t="shared" si="16"/>
        <v/>
      </c>
      <c r="AM12" s="5" t="str">
        <f t="shared" si="17"/>
        <v/>
      </c>
      <c r="AN12" s="5" t="str">
        <f t="shared" si="18"/>
        <v/>
      </c>
      <c r="AO12" s="5" t="str">
        <f t="shared" si="19"/>
        <v/>
      </c>
      <c r="AP12" s="5" t="str">
        <f t="shared" si="20"/>
        <v/>
      </c>
      <c r="AQ12" s="5" t="str">
        <f t="shared" si="21"/>
        <v/>
      </c>
      <c r="AR12" s="5" t="str">
        <f t="shared" si="22"/>
        <v/>
      </c>
      <c r="AS12" s="5" t="str">
        <f t="shared" si="23"/>
        <v/>
      </c>
      <c r="AT12" s="5" t="str">
        <f t="shared" si="24"/>
        <v/>
      </c>
      <c r="AU12" s="5" t="str">
        <f t="shared" si="25"/>
        <v/>
      </c>
      <c r="AV12" s="5" t="str">
        <f t="shared" si="26"/>
        <v/>
      </c>
      <c r="AW12" s="5" t="str">
        <f t="shared" si="27"/>
        <v/>
      </c>
      <c r="AX12" s="5" t="str">
        <f t="shared" si="28"/>
        <v/>
      </c>
      <c r="AY12" s="5" t="str">
        <f t="shared" si="29"/>
        <v/>
      </c>
      <c r="AZ12" s="5" t="str">
        <f t="shared" si="30"/>
        <v/>
      </c>
      <c r="BA12" s="3" t="str">
        <f t="shared" si="31"/>
        <v/>
      </c>
      <c r="BB12" s="3" t="str">
        <f t="shared" si="32"/>
        <v/>
      </c>
      <c r="BC12" s="3" t="str">
        <f t="shared" si="33"/>
        <v/>
      </c>
      <c r="BD12" s="3" t="str">
        <f t="shared" si="34"/>
        <v/>
      </c>
      <c r="BE12" s="59" t="str">
        <f t="shared" si="35"/>
        <v/>
      </c>
      <c r="BF12" s="60" t="str">
        <f t="shared" si="36"/>
        <v/>
      </c>
      <c r="BG12" s="61" t="str">
        <f t="shared" si="37"/>
        <v/>
      </c>
      <c r="BH12" s="100" t="str">
        <f t="shared" si="38"/>
        <v/>
      </c>
      <c r="BI12" s="4" t="str">
        <f t="shared" si="39"/>
        <v/>
      </c>
      <c r="BJ12" s="4" t="str">
        <f t="shared" si="40"/>
        <v/>
      </c>
      <c r="BK12" s="4" t="str">
        <f t="shared" si="41"/>
        <v/>
      </c>
      <c r="BL12" s="4" t="str">
        <f t="shared" si="42"/>
        <v/>
      </c>
      <c r="BM12" s="4" t="str">
        <f t="shared" si="43"/>
        <v/>
      </c>
      <c r="BN12" s="4" t="str">
        <f t="shared" si="44"/>
        <v/>
      </c>
      <c r="BO12" s="4" t="str">
        <f t="shared" si="45"/>
        <v/>
      </c>
      <c r="BP12" s="4" t="str">
        <f t="shared" si="46"/>
        <v/>
      </c>
      <c r="BQ12" s="4" t="str">
        <f t="shared" si="47"/>
        <v/>
      </c>
      <c r="BR12" s="4" t="str">
        <f t="shared" si="48"/>
        <v/>
      </c>
      <c r="BS12" s="4" t="str">
        <f t="shared" si="49"/>
        <v/>
      </c>
      <c r="BT12" s="4" t="str">
        <f t="shared" si="50"/>
        <v/>
      </c>
      <c r="BU12" s="4" t="str">
        <f t="shared" si="51"/>
        <v/>
      </c>
      <c r="BV12" s="4" t="str">
        <f t="shared" si="52"/>
        <v/>
      </c>
      <c r="BW12" s="4" t="str">
        <f t="shared" si="53"/>
        <v/>
      </c>
      <c r="BX12" s="4" t="str">
        <f t="shared" si="54"/>
        <v/>
      </c>
      <c r="BY12" s="4" t="str">
        <f t="shared" si="55"/>
        <v/>
      </c>
      <c r="BZ12" s="4" t="str">
        <f t="shared" si="56"/>
        <v/>
      </c>
      <c r="CA12" s="4" t="str">
        <f t="shared" si="57"/>
        <v/>
      </c>
      <c r="CB12" s="101" t="str">
        <f t="shared" si="58"/>
        <v/>
      </c>
      <c r="CC12" s="101" t="str">
        <f t="shared" si="59"/>
        <v/>
      </c>
      <c r="CD12" s="101" t="str">
        <f t="shared" si="60"/>
        <v/>
      </c>
      <c r="CE12" s="101" t="str">
        <f t="shared" si="61"/>
        <v/>
      </c>
      <c r="CF12" s="63" t="str">
        <f t="shared" si="62"/>
        <v/>
      </c>
      <c r="CG12" s="62" t="str">
        <f t="shared" si="63"/>
        <v/>
      </c>
      <c r="CH12" s="18"/>
      <c r="CM12"/>
      <c r="CN12"/>
      <c r="CO12"/>
      <c r="CP12"/>
      <c r="CQ12"/>
      <c r="CR12"/>
      <c r="CS12"/>
    </row>
    <row r="13" spans="1:97" s="2" customFormat="1" ht="24" customHeight="1" x14ac:dyDescent="0.25">
      <c r="A13" s="25"/>
      <c r="B13" s="92"/>
      <c r="C13" s="2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19" t="str">
        <f t="shared" si="3"/>
        <v/>
      </c>
      <c r="Y13" s="22" t="str">
        <f t="shared" si="4"/>
        <v/>
      </c>
      <c r="Z13" s="20" t="str">
        <f t="shared" si="5"/>
        <v/>
      </c>
      <c r="AA13" s="21" t="str">
        <f t="shared" si="6"/>
        <v/>
      </c>
      <c r="AB13" s="23" t="str">
        <f t="shared" si="7"/>
        <v/>
      </c>
      <c r="AC13" s="20" t="str">
        <f t="shared" si="8"/>
        <v/>
      </c>
      <c r="AD13" s="104" t="e">
        <f t="shared" si="0"/>
        <v>#DIV/0!</v>
      </c>
      <c r="AE13" s="105">
        <f t="shared" si="9"/>
        <v>0</v>
      </c>
      <c r="AF13" s="57" t="str">
        <f t="shared" si="10"/>
        <v/>
      </c>
      <c r="AG13" s="94" t="str">
        <f t="shared" si="11"/>
        <v/>
      </c>
      <c r="AH13" s="5" t="str">
        <f t="shared" si="12"/>
        <v/>
      </c>
      <c r="AI13" s="5" t="str">
        <f t="shared" si="13"/>
        <v/>
      </c>
      <c r="AJ13" s="5" t="str">
        <f t="shared" si="14"/>
        <v/>
      </c>
      <c r="AK13" s="5" t="str">
        <f t="shared" si="15"/>
        <v/>
      </c>
      <c r="AL13" s="5" t="str">
        <f t="shared" si="16"/>
        <v/>
      </c>
      <c r="AM13" s="5" t="str">
        <f t="shared" si="17"/>
        <v/>
      </c>
      <c r="AN13" s="5" t="str">
        <f t="shared" si="18"/>
        <v/>
      </c>
      <c r="AO13" s="5" t="str">
        <f t="shared" si="19"/>
        <v/>
      </c>
      <c r="AP13" s="5" t="str">
        <f t="shared" si="20"/>
        <v/>
      </c>
      <c r="AQ13" s="5" t="str">
        <f t="shared" si="21"/>
        <v/>
      </c>
      <c r="AR13" s="5" t="str">
        <f t="shared" si="22"/>
        <v/>
      </c>
      <c r="AS13" s="5" t="str">
        <f t="shared" si="23"/>
        <v/>
      </c>
      <c r="AT13" s="5" t="str">
        <f t="shared" si="24"/>
        <v/>
      </c>
      <c r="AU13" s="5" t="str">
        <f t="shared" si="25"/>
        <v/>
      </c>
      <c r="AV13" s="5" t="str">
        <f t="shared" si="26"/>
        <v/>
      </c>
      <c r="AW13" s="5" t="str">
        <f t="shared" si="27"/>
        <v/>
      </c>
      <c r="AX13" s="5" t="str">
        <f t="shared" si="28"/>
        <v/>
      </c>
      <c r="AY13" s="5" t="str">
        <f t="shared" si="29"/>
        <v/>
      </c>
      <c r="AZ13" s="5" t="str">
        <f t="shared" si="30"/>
        <v/>
      </c>
      <c r="BA13" s="3" t="str">
        <f t="shared" si="31"/>
        <v/>
      </c>
      <c r="BB13" s="3" t="str">
        <f t="shared" si="32"/>
        <v/>
      </c>
      <c r="BC13" s="3" t="str">
        <f t="shared" si="33"/>
        <v/>
      </c>
      <c r="BD13" s="3" t="str">
        <f t="shared" si="34"/>
        <v/>
      </c>
      <c r="BE13" s="59" t="str">
        <f t="shared" si="35"/>
        <v/>
      </c>
      <c r="BF13" s="60" t="str">
        <f t="shared" si="36"/>
        <v/>
      </c>
      <c r="BG13" s="61" t="str">
        <f t="shared" si="37"/>
        <v/>
      </c>
      <c r="BH13" s="100" t="str">
        <f t="shared" si="38"/>
        <v/>
      </c>
      <c r="BI13" s="4" t="str">
        <f t="shared" si="39"/>
        <v/>
      </c>
      <c r="BJ13" s="4" t="str">
        <f t="shared" si="40"/>
        <v/>
      </c>
      <c r="BK13" s="4" t="str">
        <f t="shared" si="41"/>
        <v/>
      </c>
      <c r="BL13" s="4" t="str">
        <f t="shared" si="42"/>
        <v/>
      </c>
      <c r="BM13" s="4" t="str">
        <f t="shared" si="43"/>
        <v/>
      </c>
      <c r="BN13" s="4" t="str">
        <f t="shared" si="44"/>
        <v/>
      </c>
      <c r="BO13" s="4" t="str">
        <f t="shared" si="45"/>
        <v/>
      </c>
      <c r="BP13" s="4" t="str">
        <f t="shared" si="46"/>
        <v/>
      </c>
      <c r="BQ13" s="4" t="str">
        <f t="shared" si="47"/>
        <v/>
      </c>
      <c r="BR13" s="4" t="str">
        <f t="shared" si="48"/>
        <v/>
      </c>
      <c r="BS13" s="4" t="str">
        <f t="shared" si="49"/>
        <v/>
      </c>
      <c r="BT13" s="4" t="str">
        <f t="shared" si="50"/>
        <v/>
      </c>
      <c r="BU13" s="4" t="str">
        <f t="shared" si="51"/>
        <v/>
      </c>
      <c r="BV13" s="4" t="str">
        <f t="shared" si="52"/>
        <v/>
      </c>
      <c r="BW13" s="4" t="str">
        <f t="shared" si="53"/>
        <v/>
      </c>
      <c r="BX13" s="4" t="str">
        <f t="shared" si="54"/>
        <v/>
      </c>
      <c r="BY13" s="4" t="str">
        <f t="shared" si="55"/>
        <v/>
      </c>
      <c r="BZ13" s="4" t="str">
        <f t="shared" si="56"/>
        <v/>
      </c>
      <c r="CA13" s="4" t="str">
        <f t="shared" si="57"/>
        <v/>
      </c>
      <c r="CB13" s="101" t="str">
        <f t="shared" si="58"/>
        <v/>
      </c>
      <c r="CC13" s="101" t="str">
        <f t="shared" si="59"/>
        <v/>
      </c>
      <c r="CD13" s="101" t="str">
        <f t="shared" si="60"/>
        <v/>
      </c>
      <c r="CE13" s="101" t="str">
        <f t="shared" si="61"/>
        <v/>
      </c>
      <c r="CF13" s="63" t="str">
        <f t="shared" si="62"/>
        <v/>
      </c>
      <c r="CG13" s="62" t="str">
        <f t="shared" si="63"/>
        <v/>
      </c>
      <c r="CH13" s="18"/>
      <c r="CM13"/>
      <c r="CN13"/>
      <c r="CO13"/>
      <c r="CP13"/>
      <c r="CQ13"/>
      <c r="CR13"/>
      <c r="CS13"/>
    </row>
    <row r="14" spans="1:97" s="2" customFormat="1" ht="24" customHeight="1" x14ac:dyDescent="0.25">
      <c r="A14" s="25"/>
      <c r="B14" s="26"/>
      <c r="C14" s="55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19" t="str">
        <f t="shared" si="3"/>
        <v/>
      </c>
      <c r="Y14" s="22" t="str">
        <f t="shared" si="4"/>
        <v/>
      </c>
      <c r="Z14" s="20" t="str">
        <f t="shared" si="5"/>
        <v/>
      </c>
      <c r="AA14" s="21" t="str">
        <f t="shared" si="6"/>
        <v/>
      </c>
      <c r="AB14" s="23" t="str">
        <f t="shared" si="7"/>
        <v/>
      </c>
      <c r="AC14" s="20" t="str">
        <f t="shared" si="8"/>
        <v/>
      </c>
      <c r="AD14" s="104" t="e">
        <f t="shared" si="0"/>
        <v>#DIV/0!</v>
      </c>
      <c r="AE14" s="105">
        <f t="shared" si="9"/>
        <v>0</v>
      </c>
      <c r="AF14" s="57" t="str">
        <f t="shared" si="10"/>
        <v/>
      </c>
      <c r="AG14" s="94" t="str">
        <f t="shared" si="11"/>
        <v/>
      </c>
      <c r="AH14" s="5" t="str">
        <f t="shared" si="12"/>
        <v/>
      </c>
      <c r="AI14" s="5" t="str">
        <f t="shared" si="13"/>
        <v/>
      </c>
      <c r="AJ14" s="5" t="str">
        <f t="shared" si="14"/>
        <v/>
      </c>
      <c r="AK14" s="5" t="str">
        <f t="shared" si="15"/>
        <v/>
      </c>
      <c r="AL14" s="5" t="str">
        <f t="shared" si="16"/>
        <v/>
      </c>
      <c r="AM14" s="5" t="str">
        <f t="shared" si="17"/>
        <v/>
      </c>
      <c r="AN14" s="5" t="str">
        <f t="shared" si="18"/>
        <v/>
      </c>
      <c r="AO14" s="5" t="str">
        <f t="shared" si="19"/>
        <v/>
      </c>
      <c r="AP14" s="5" t="str">
        <f t="shared" si="20"/>
        <v/>
      </c>
      <c r="AQ14" s="5" t="str">
        <f t="shared" si="21"/>
        <v/>
      </c>
      <c r="AR14" s="5" t="str">
        <f t="shared" si="22"/>
        <v/>
      </c>
      <c r="AS14" s="5" t="str">
        <f t="shared" si="23"/>
        <v/>
      </c>
      <c r="AT14" s="5" t="str">
        <f t="shared" si="24"/>
        <v/>
      </c>
      <c r="AU14" s="5" t="str">
        <f t="shared" si="25"/>
        <v/>
      </c>
      <c r="AV14" s="5" t="str">
        <f t="shared" si="26"/>
        <v/>
      </c>
      <c r="AW14" s="5" t="str">
        <f t="shared" si="27"/>
        <v/>
      </c>
      <c r="AX14" s="5" t="str">
        <f t="shared" si="28"/>
        <v/>
      </c>
      <c r="AY14" s="5" t="str">
        <f t="shared" si="29"/>
        <v/>
      </c>
      <c r="AZ14" s="5" t="str">
        <f t="shared" si="30"/>
        <v/>
      </c>
      <c r="BA14" s="3" t="str">
        <f t="shared" si="31"/>
        <v/>
      </c>
      <c r="BB14" s="3" t="str">
        <f t="shared" si="32"/>
        <v/>
      </c>
      <c r="BC14" s="3" t="str">
        <f t="shared" si="33"/>
        <v/>
      </c>
      <c r="BD14" s="3" t="str">
        <f t="shared" si="34"/>
        <v/>
      </c>
      <c r="BE14" s="59" t="str">
        <f t="shared" si="35"/>
        <v/>
      </c>
      <c r="BF14" s="60" t="str">
        <f t="shared" si="36"/>
        <v/>
      </c>
      <c r="BG14" s="61" t="str">
        <f t="shared" si="37"/>
        <v/>
      </c>
      <c r="BH14" s="100" t="str">
        <f t="shared" si="38"/>
        <v/>
      </c>
      <c r="BI14" s="4" t="str">
        <f t="shared" si="39"/>
        <v/>
      </c>
      <c r="BJ14" s="4" t="str">
        <f t="shared" si="40"/>
        <v/>
      </c>
      <c r="BK14" s="4" t="str">
        <f t="shared" si="41"/>
        <v/>
      </c>
      <c r="BL14" s="4" t="str">
        <f t="shared" si="42"/>
        <v/>
      </c>
      <c r="BM14" s="4" t="str">
        <f t="shared" si="43"/>
        <v/>
      </c>
      <c r="BN14" s="4" t="str">
        <f t="shared" si="44"/>
        <v/>
      </c>
      <c r="BO14" s="4" t="str">
        <f t="shared" si="45"/>
        <v/>
      </c>
      <c r="BP14" s="4" t="str">
        <f t="shared" si="46"/>
        <v/>
      </c>
      <c r="BQ14" s="4" t="str">
        <f t="shared" si="47"/>
        <v/>
      </c>
      <c r="BR14" s="4" t="str">
        <f t="shared" si="48"/>
        <v/>
      </c>
      <c r="BS14" s="4" t="str">
        <f t="shared" si="49"/>
        <v/>
      </c>
      <c r="BT14" s="4" t="str">
        <f t="shared" si="50"/>
        <v/>
      </c>
      <c r="BU14" s="4" t="str">
        <f t="shared" si="51"/>
        <v/>
      </c>
      <c r="BV14" s="4" t="str">
        <f t="shared" si="52"/>
        <v/>
      </c>
      <c r="BW14" s="4" t="str">
        <f t="shared" si="53"/>
        <v/>
      </c>
      <c r="BX14" s="4" t="str">
        <f t="shared" si="54"/>
        <v/>
      </c>
      <c r="BY14" s="4" t="str">
        <f t="shared" si="55"/>
        <v/>
      </c>
      <c r="BZ14" s="4" t="str">
        <f t="shared" si="56"/>
        <v/>
      </c>
      <c r="CA14" s="4" t="str">
        <f t="shared" si="57"/>
        <v/>
      </c>
      <c r="CB14" s="101" t="str">
        <f t="shared" si="58"/>
        <v/>
      </c>
      <c r="CC14" s="101" t="str">
        <f t="shared" si="59"/>
        <v/>
      </c>
      <c r="CD14" s="101" t="str">
        <f t="shared" si="60"/>
        <v/>
      </c>
      <c r="CE14" s="101" t="str">
        <f t="shared" si="61"/>
        <v/>
      </c>
      <c r="CF14" s="63" t="str">
        <f t="shared" si="62"/>
        <v/>
      </c>
      <c r="CG14" s="62" t="str">
        <f t="shared" si="63"/>
        <v/>
      </c>
      <c r="CH14" s="18"/>
      <c r="CM14"/>
      <c r="CN14"/>
      <c r="CO14"/>
      <c r="CP14"/>
      <c r="CQ14"/>
      <c r="CR14"/>
      <c r="CS14"/>
    </row>
    <row r="15" spans="1:97" s="2" customFormat="1" ht="7.5" customHeight="1" x14ac:dyDescent="0.25">
      <c r="A15" s="40"/>
      <c r="B15" s="41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3"/>
      <c r="Y15" s="44"/>
      <c r="Z15" s="45"/>
      <c r="AA15" s="46"/>
      <c r="AB15" s="47"/>
      <c r="AC15" s="45"/>
      <c r="AD15" s="48"/>
      <c r="AE15" s="49"/>
      <c r="AF15" s="49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 t="str">
        <f t="shared" ref="AX15:AX38" si="64">IF(U15*U$4=0,"",U15/U$4-1)</f>
        <v/>
      </c>
      <c r="AY15" s="95" t="str">
        <f t="shared" ref="AY15:AY38" si="65">IF(V15*V$4=0,"",V15/V$4-1)</f>
        <v/>
      </c>
      <c r="AZ15" s="95" t="str">
        <f t="shared" ref="AZ15:AZ38" si="66">IF(W15*W$4=0,"",W15/W$4-1)</f>
        <v/>
      </c>
      <c r="BA15" s="95"/>
      <c r="BB15" s="95"/>
      <c r="BC15" s="95"/>
      <c r="BD15" s="95"/>
      <c r="BE15" s="95"/>
      <c r="BF15" s="95"/>
      <c r="BG15" s="95"/>
      <c r="BH15" s="96" t="str">
        <f t="shared" ref="BH15:BH38" si="67">IF(D15*D$4=0,"",D15-D$4)</f>
        <v/>
      </c>
      <c r="BI15" s="96" t="str">
        <f t="shared" ref="BI15:BI38" si="68">IF(E15*E$4=0,"",E15-E$4)</f>
        <v/>
      </c>
      <c r="BJ15" s="96" t="str">
        <f t="shared" ref="BJ15:BJ38" si="69">IF(F15*F$4=0,"",F15-F$4)</f>
        <v/>
      </c>
      <c r="BK15" s="96" t="str">
        <f t="shared" ref="BK15:BK38" si="70">IF(G15*G$4=0,"",G15-G$4)</f>
        <v/>
      </c>
      <c r="BL15" s="96" t="str">
        <f t="shared" ref="BL15:BL38" si="71">IF(H15*H$4=0,"",H15-H$4)</f>
        <v/>
      </c>
      <c r="BM15" s="96" t="str">
        <f t="shared" ref="BM15:BM38" si="72">IF(I15*I$4=0,"",I15-I$4)</f>
        <v/>
      </c>
      <c r="BN15" s="96" t="str">
        <f t="shared" ref="BN15:BN38" si="73">IF(J15*J$4=0,"",J15-J$4)</f>
        <v/>
      </c>
      <c r="BO15" s="96" t="str">
        <f t="shared" ref="BO15:BO38" si="74">IF(K15*K$4=0,"",K15-K$4)</f>
        <v/>
      </c>
      <c r="BP15" s="96" t="str">
        <f t="shared" ref="BP15:BP38" si="75">IF(L15*L$4=0,"",L15-L$4)</f>
        <v/>
      </c>
      <c r="BQ15" s="96" t="str">
        <f t="shared" ref="BQ15:BQ38" si="76">IF(M15*M$4=0,"",M15-M$4)</f>
        <v/>
      </c>
      <c r="BR15" s="96" t="str">
        <f t="shared" ref="BR15:BR38" si="77">IF(N15*N$4=0,"",N15-N$4)</f>
        <v/>
      </c>
      <c r="BS15" s="96" t="str">
        <f t="shared" ref="BS15:BS38" si="78">IF(O15*O$4=0,"",O15-O$4)</f>
        <v/>
      </c>
      <c r="BT15" s="96" t="str">
        <f t="shared" ref="BT15:BT38" si="79">IF(P15*P$4=0,"",P15-P$4)</f>
        <v/>
      </c>
      <c r="BU15" s="96" t="str">
        <f t="shared" ref="BU15:BU38" si="80">IF(Q15*Q$4=0,"",Q15-Q$4)</f>
        <v/>
      </c>
      <c r="BV15" s="96" t="str">
        <f t="shared" ref="BV15:BV38" si="81">IF(R15*R$4=0,"",R15-R$4)</f>
        <v/>
      </c>
      <c r="BW15" s="96" t="str">
        <f t="shared" ref="BW15:BW38" si="82">IF(S15*S$4=0,"",S15-S$4)</f>
        <v/>
      </c>
      <c r="BX15" s="96" t="str">
        <f t="shared" ref="BX15:BX38" si="83">IF(T15*T$4=0,"",T15-T$4)</f>
        <v/>
      </c>
      <c r="BY15" s="96" t="str">
        <f t="shared" ref="BY15:BY38" si="84">IF(U15*U$4=0,"",U15-U$4)</f>
        <v/>
      </c>
      <c r="BZ15" s="96" t="str">
        <f t="shared" ref="BZ15:BZ38" si="85">IF(V15*V$4=0,"",V15-V$4)</f>
        <v/>
      </c>
      <c r="CA15" s="96" t="str">
        <f t="shared" ref="CA15:CA38" si="86">IF(W15*W$4=0,"",W15-W$4)</f>
        <v/>
      </c>
      <c r="CB15" s="51"/>
      <c r="CC15" s="50"/>
      <c r="CD15" s="50"/>
      <c r="CE15" s="50"/>
      <c r="CF15" s="95"/>
      <c r="CG15" s="95"/>
      <c r="CH15" s="18"/>
      <c r="CM15"/>
      <c r="CN15"/>
      <c r="CO15"/>
      <c r="CP15"/>
      <c r="CQ15"/>
      <c r="CR15"/>
      <c r="CS15"/>
    </row>
    <row r="16" spans="1:97" s="2" customFormat="1" ht="24" customHeight="1" x14ac:dyDescent="0.25">
      <c r="C16" s="34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64"/>
      <c r="Y16" s="65"/>
      <c r="Z16" s="66"/>
      <c r="AA16" s="67"/>
      <c r="AB16" s="68"/>
      <c r="AC16" s="66"/>
      <c r="AD16" s="37"/>
      <c r="AE16" s="38"/>
      <c r="AF16" s="79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 t="str">
        <f t="shared" si="64"/>
        <v/>
      </c>
      <c r="AY16" s="80" t="str">
        <f t="shared" si="65"/>
        <v/>
      </c>
      <c r="AZ16" s="80" t="str">
        <f t="shared" si="66"/>
        <v/>
      </c>
      <c r="BA16" s="80"/>
      <c r="BB16" s="80"/>
      <c r="BC16" s="80"/>
      <c r="BD16" s="80"/>
      <c r="BE16" s="80"/>
      <c r="BF16" s="80"/>
      <c r="BG16" s="80"/>
      <c r="BH16" s="81" t="str">
        <f t="shared" si="67"/>
        <v/>
      </c>
      <c r="BI16" s="81" t="str">
        <f t="shared" si="68"/>
        <v/>
      </c>
      <c r="BJ16" s="81" t="str">
        <f t="shared" si="69"/>
        <v/>
      </c>
      <c r="BK16" s="81" t="str">
        <f t="shared" si="70"/>
        <v/>
      </c>
      <c r="BL16" s="81" t="str">
        <f t="shared" si="71"/>
        <v/>
      </c>
      <c r="BM16" s="81" t="str">
        <f t="shared" si="72"/>
        <v/>
      </c>
      <c r="BN16" s="81" t="str">
        <f t="shared" si="73"/>
        <v/>
      </c>
      <c r="BO16" s="81" t="str">
        <f t="shared" si="74"/>
        <v/>
      </c>
      <c r="BP16" s="81" t="str">
        <f t="shared" si="75"/>
        <v/>
      </c>
      <c r="BQ16" s="81" t="str">
        <f t="shared" si="76"/>
        <v/>
      </c>
      <c r="BR16" s="81" t="str">
        <f t="shared" si="77"/>
        <v/>
      </c>
      <c r="BS16" s="81" t="str">
        <f t="shared" si="78"/>
        <v/>
      </c>
      <c r="BT16" s="81" t="str">
        <f t="shared" si="79"/>
        <v/>
      </c>
      <c r="BU16" s="81" t="str">
        <f t="shared" si="80"/>
        <v/>
      </c>
      <c r="BV16" s="81" t="str">
        <f t="shared" si="81"/>
        <v/>
      </c>
      <c r="BW16" s="81" t="str">
        <f t="shared" si="82"/>
        <v/>
      </c>
      <c r="BX16" s="81" t="str">
        <f t="shared" si="83"/>
        <v/>
      </c>
      <c r="BY16" s="81" t="str">
        <f t="shared" si="84"/>
        <v/>
      </c>
      <c r="BZ16" s="81" t="str">
        <f t="shared" si="85"/>
        <v/>
      </c>
      <c r="CA16" s="81" t="str">
        <f t="shared" si="86"/>
        <v/>
      </c>
      <c r="CB16" s="82"/>
      <c r="CC16" s="83"/>
      <c r="CD16" s="83"/>
      <c r="CE16" s="83"/>
      <c r="CF16" s="80"/>
      <c r="CG16" s="80"/>
      <c r="CH16" s="50"/>
      <c r="CM16"/>
      <c r="CN16"/>
      <c r="CO16"/>
      <c r="CP16"/>
      <c r="CQ16"/>
      <c r="CR16"/>
      <c r="CS16"/>
    </row>
    <row r="17" spans="1:104" s="2" customFormat="1" ht="24" customHeight="1" x14ac:dyDescent="0.25">
      <c r="A17" s="69"/>
      <c r="B17" s="34"/>
      <c r="C17" s="70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2"/>
      <c r="Y17" s="73"/>
      <c r="Z17" s="74"/>
      <c r="AA17" s="75"/>
      <c r="AB17" s="76"/>
      <c r="AC17" s="74"/>
      <c r="AD17" s="71"/>
      <c r="AE17" s="38"/>
      <c r="AF17" s="79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 t="str">
        <f t="shared" si="64"/>
        <v/>
      </c>
      <c r="AY17" s="80" t="str">
        <f t="shared" si="65"/>
        <v/>
      </c>
      <c r="AZ17" s="80" t="str">
        <f t="shared" si="66"/>
        <v/>
      </c>
      <c r="BA17" s="80"/>
      <c r="BB17" s="80"/>
      <c r="BC17" s="80"/>
      <c r="BD17" s="80"/>
      <c r="BE17" s="80"/>
      <c r="BF17" s="80"/>
      <c r="BG17" s="80"/>
      <c r="BH17" s="81" t="str">
        <f t="shared" si="67"/>
        <v/>
      </c>
      <c r="BI17" s="81" t="str">
        <f t="shared" si="68"/>
        <v/>
      </c>
      <c r="BJ17" s="81" t="str">
        <f t="shared" si="69"/>
        <v/>
      </c>
      <c r="BK17" s="81" t="str">
        <f t="shared" si="70"/>
        <v/>
      </c>
      <c r="BL17" s="81" t="str">
        <f t="shared" si="71"/>
        <v/>
      </c>
      <c r="BM17" s="81" t="str">
        <f t="shared" si="72"/>
        <v/>
      </c>
      <c r="BN17" s="81" t="str">
        <f t="shared" si="73"/>
        <v/>
      </c>
      <c r="BO17" s="81" t="str">
        <f t="shared" si="74"/>
        <v/>
      </c>
      <c r="BP17" s="81" t="str">
        <f t="shared" si="75"/>
        <v/>
      </c>
      <c r="BQ17" s="81" t="str">
        <f t="shared" si="76"/>
        <v/>
      </c>
      <c r="BR17" s="81" t="str">
        <f t="shared" si="77"/>
        <v/>
      </c>
      <c r="BS17" s="81" t="str">
        <f t="shared" si="78"/>
        <v/>
      </c>
      <c r="BT17" s="81" t="str">
        <f t="shared" si="79"/>
        <v/>
      </c>
      <c r="BU17" s="81" t="str">
        <f t="shared" si="80"/>
        <v/>
      </c>
      <c r="BV17" s="81" t="str">
        <f t="shared" si="81"/>
        <v/>
      </c>
      <c r="BW17" s="81" t="str">
        <f t="shared" si="82"/>
        <v/>
      </c>
      <c r="BX17" s="81" t="str">
        <f t="shared" si="83"/>
        <v/>
      </c>
      <c r="BY17" s="81" t="str">
        <f t="shared" si="84"/>
        <v/>
      </c>
      <c r="BZ17" s="81" t="str">
        <f t="shared" si="85"/>
        <v/>
      </c>
      <c r="CA17" s="81" t="str">
        <f t="shared" si="86"/>
        <v/>
      </c>
      <c r="CB17" s="82"/>
      <c r="CC17" s="83"/>
      <c r="CD17" s="83"/>
      <c r="CE17" s="83"/>
      <c r="CF17" s="80"/>
      <c r="CG17" s="80"/>
      <c r="CH17" s="83"/>
      <c r="CI17" s="52"/>
      <c r="CJ17" s="52"/>
      <c r="CK17" s="53"/>
      <c r="CL17" s="53"/>
      <c r="CM17" s="54"/>
      <c r="CN17" s="54"/>
      <c r="CO17" s="54"/>
      <c r="CP17" s="54"/>
      <c r="CQ17" s="54"/>
      <c r="CR17" s="54"/>
      <c r="CS17" s="54"/>
    </row>
    <row r="18" spans="1:104" s="50" customFormat="1" ht="6.75" customHeight="1" x14ac:dyDescent="0.25">
      <c r="A18" s="69"/>
      <c r="B18" s="70"/>
      <c r="C18" s="70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2"/>
      <c r="Y18" s="73"/>
      <c r="Z18" s="74"/>
      <c r="AA18" s="75"/>
      <c r="AB18" s="76"/>
      <c r="AC18" s="74"/>
      <c r="AD18" s="71"/>
      <c r="AE18" s="38"/>
      <c r="AF18" s="79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 t="str">
        <f t="shared" si="64"/>
        <v/>
      </c>
      <c r="AY18" s="80" t="str">
        <f t="shared" si="65"/>
        <v/>
      </c>
      <c r="AZ18" s="80" t="str">
        <f t="shared" si="66"/>
        <v/>
      </c>
      <c r="BA18" s="80"/>
      <c r="BB18" s="80"/>
      <c r="BC18" s="80"/>
      <c r="BD18" s="80"/>
      <c r="BE18" s="80"/>
      <c r="BF18" s="80"/>
      <c r="BG18" s="80"/>
      <c r="BH18" s="81" t="str">
        <f t="shared" si="67"/>
        <v/>
      </c>
      <c r="BI18" s="81" t="str">
        <f t="shared" si="68"/>
        <v/>
      </c>
      <c r="BJ18" s="81" t="str">
        <f t="shared" si="69"/>
        <v/>
      </c>
      <c r="BK18" s="81" t="str">
        <f t="shared" si="70"/>
        <v/>
      </c>
      <c r="BL18" s="81" t="str">
        <f t="shared" si="71"/>
        <v/>
      </c>
      <c r="BM18" s="81" t="str">
        <f t="shared" si="72"/>
        <v/>
      </c>
      <c r="BN18" s="81" t="str">
        <f t="shared" si="73"/>
        <v/>
      </c>
      <c r="BO18" s="81" t="str">
        <f t="shared" si="74"/>
        <v/>
      </c>
      <c r="BP18" s="81" t="str">
        <f t="shared" si="75"/>
        <v/>
      </c>
      <c r="BQ18" s="81" t="str">
        <f t="shared" si="76"/>
        <v/>
      </c>
      <c r="BR18" s="81" t="str">
        <f t="shared" si="77"/>
        <v/>
      </c>
      <c r="BS18" s="81" t="str">
        <f t="shared" si="78"/>
        <v/>
      </c>
      <c r="BT18" s="81" t="str">
        <f t="shared" si="79"/>
        <v/>
      </c>
      <c r="BU18" s="81" t="str">
        <f t="shared" si="80"/>
        <v/>
      </c>
      <c r="BV18" s="81" t="str">
        <f t="shared" si="81"/>
        <v/>
      </c>
      <c r="BW18" s="81" t="str">
        <f t="shared" si="82"/>
        <v/>
      </c>
      <c r="BX18" s="81" t="str">
        <f t="shared" si="83"/>
        <v/>
      </c>
      <c r="BY18" s="81" t="str">
        <f t="shared" si="84"/>
        <v/>
      </c>
      <c r="BZ18" s="81" t="str">
        <f t="shared" si="85"/>
        <v/>
      </c>
      <c r="CA18" s="81" t="str">
        <f t="shared" si="86"/>
        <v/>
      </c>
      <c r="CB18" s="82"/>
      <c r="CC18" s="83"/>
      <c r="CD18" s="83"/>
      <c r="CE18" s="83"/>
      <c r="CF18" s="80"/>
      <c r="CG18" s="80"/>
      <c r="CH18" s="83"/>
      <c r="CI18" s="84"/>
      <c r="CJ18" s="84"/>
      <c r="CK18" s="85"/>
      <c r="CL18" s="85"/>
      <c r="CM18" s="77"/>
      <c r="CN18" s="77"/>
      <c r="CO18" s="77"/>
      <c r="CP18" s="77"/>
      <c r="CQ18" s="77"/>
      <c r="CR18" s="77"/>
      <c r="CS18" s="77"/>
      <c r="CT18" s="86"/>
      <c r="CU18" s="86"/>
      <c r="CV18" s="86"/>
      <c r="CW18" s="86"/>
      <c r="CX18" s="86"/>
      <c r="CY18" s="86"/>
      <c r="CZ18" s="86"/>
    </row>
    <row r="19" spans="1:104" s="39" customFormat="1" ht="24" customHeight="1" x14ac:dyDescent="0.25">
      <c r="A19" s="69"/>
      <c r="B19" s="70"/>
      <c r="C19" s="70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2"/>
      <c r="Y19" s="73"/>
      <c r="Z19" s="74"/>
      <c r="AA19" s="75"/>
      <c r="AB19" s="76"/>
      <c r="AC19" s="74"/>
      <c r="AD19" s="71"/>
      <c r="AE19" s="38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 t="str">
        <f t="shared" si="64"/>
        <v/>
      </c>
      <c r="AY19" s="80" t="str">
        <f t="shared" si="65"/>
        <v/>
      </c>
      <c r="AZ19" s="80" t="str">
        <f t="shared" si="66"/>
        <v/>
      </c>
      <c r="BA19" s="80"/>
      <c r="BB19" s="80"/>
      <c r="BC19" s="80"/>
      <c r="BD19" s="80"/>
      <c r="BE19" s="80"/>
      <c r="BF19" s="80"/>
      <c r="BG19" s="80"/>
      <c r="BH19" s="81" t="str">
        <f t="shared" si="67"/>
        <v/>
      </c>
      <c r="BI19" s="81" t="str">
        <f t="shared" si="68"/>
        <v/>
      </c>
      <c r="BJ19" s="81" t="str">
        <f t="shared" si="69"/>
        <v/>
      </c>
      <c r="BK19" s="81" t="str">
        <f t="shared" si="70"/>
        <v/>
      </c>
      <c r="BL19" s="81" t="str">
        <f t="shared" si="71"/>
        <v/>
      </c>
      <c r="BM19" s="81" t="str">
        <f t="shared" si="72"/>
        <v/>
      </c>
      <c r="BN19" s="81" t="str">
        <f t="shared" si="73"/>
        <v/>
      </c>
      <c r="BO19" s="81" t="str">
        <f t="shared" si="74"/>
        <v/>
      </c>
      <c r="BP19" s="81" t="str">
        <f t="shared" si="75"/>
        <v/>
      </c>
      <c r="BQ19" s="81" t="str">
        <f t="shared" si="76"/>
        <v/>
      </c>
      <c r="BR19" s="81" t="str">
        <f t="shared" si="77"/>
        <v/>
      </c>
      <c r="BS19" s="81" t="str">
        <f t="shared" si="78"/>
        <v/>
      </c>
      <c r="BT19" s="81" t="str">
        <f t="shared" si="79"/>
        <v/>
      </c>
      <c r="BU19" s="81" t="str">
        <f t="shared" si="80"/>
        <v/>
      </c>
      <c r="BV19" s="81" t="str">
        <f t="shared" si="81"/>
        <v/>
      </c>
      <c r="BW19" s="81" t="str">
        <f t="shared" si="82"/>
        <v/>
      </c>
      <c r="BX19" s="81" t="str">
        <f t="shared" si="83"/>
        <v/>
      </c>
      <c r="BY19" s="81" t="str">
        <f t="shared" si="84"/>
        <v/>
      </c>
      <c r="BZ19" s="81" t="str">
        <f t="shared" si="85"/>
        <v/>
      </c>
      <c r="CA19" s="81" t="str">
        <f t="shared" si="86"/>
        <v/>
      </c>
      <c r="CB19" s="82"/>
      <c r="CC19" s="83"/>
      <c r="CD19" s="83"/>
      <c r="CE19" s="83"/>
      <c r="CF19" s="80"/>
      <c r="CG19" s="80"/>
      <c r="CH19" s="83"/>
      <c r="CI19" s="84"/>
      <c r="CJ19" s="84"/>
      <c r="CK19" s="85"/>
      <c r="CL19" s="85"/>
      <c r="CM19" s="77"/>
      <c r="CN19" s="77"/>
      <c r="CO19" s="77"/>
      <c r="CP19" s="77"/>
      <c r="CQ19" s="77"/>
      <c r="CR19" s="77"/>
      <c r="CS19" s="77"/>
      <c r="CT19" s="83"/>
      <c r="CU19" s="83"/>
      <c r="CV19" s="83"/>
      <c r="CW19" s="83"/>
      <c r="CX19" s="83"/>
      <c r="CY19" s="83"/>
      <c r="CZ19" s="83"/>
    </row>
    <row r="20" spans="1:104" s="39" customFormat="1" ht="24" customHeight="1" x14ac:dyDescent="0.25">
      <c r="A20" s="69"/>
      <c r="B20" s="70"/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2"/>
      <c r="Y20" s="73"/>
      <c r="Z20" s="74"/>
      <c r="AA20" s="75"/>
      <c r="AB20" s="76"/>
      <c r="AC20" s="74"/>
      <c r="AD20" s="71"/>
      <c r="AE20" s="38"/>
      <c r="AF20" s="79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 t="str">
        <f t="shared" si="64"/>
        <v/>
      </c>
      <c r="AY20" s="80" t="str">
        <f t="shared" si="65"/>
        <v/>
      </c>
      <c r="AZ20" s="80" t="str">
        <f t="shared" si="66"/>
        <v/>
      </c>
      <c r="BA20" s="80"/>
      <c r="BB20" s="80"/>
      <c r="BC20" s="80"/>
      <c r="BD20" s="80"/>
      <c r="BE20" s="80"/>
      <c r="BF20" s="80"/>
      <c r="BG20" s="80"/>
      <c r="BH20" s="81" t="str">
        <f t="shared" si="67"/>
        <v/>
      </c>
      <c r="BI20" s="81" t="str">
        <f t="shared" si="68"/>
        <v/>
      </c>
      <c r="BJ20" s="81" t="str">
        <f t="shared" si="69"/>
        <v/>
      </c>
      <c r="BK20" s="81" t="str">
        <f t="shared" si="70"/>
        <v/>
      </c>
      <c r="BL20" s="81" t="str">
        <f t="shared" si="71"/>
        <v/>
      </c>
      <c r="BM20" s="81" t="str">
        <f t="shared" si="72"/>
        <v/>
      </c>
      <c r="BN20" s="81" t="str">
        <f t="shared" si="73"/>
        <v/>
      </c>
      <c r="BO20" s="81" t="str">
        <f t="shared" si="74"/>
        <v/>
      </c>
      <c r="BP20" s="81" t="str">
        <f t="shared" si="75"/>
        <v/>
      </c>
      <c r="BQ20" s="81" t="str">
        <f t="shared" si="76"/>
        <v/>
      </c>
      <c r="BR20" s="81" t="str">
        <f t="shared" si="77"/>
        <v/>
      </c>
      <c r="BS20" s="81" t="str">
        <f t="shared" si="78"/>
        <v/>
      </c>
      <c r="BT20" s="81" t="str">
        <f t="shared" si="79"/>
        <v/>
      </c>
      <c r="BU20" s="81" t="str">
        <f t="shared" si="80"/>
        <v/>
      </c>
      <c r="BV20" s="81" t="str">
        <f t="shared" si="81"/>
        <v/>
      </c>
      <c r="BW20" s="81" t="str">
        <f t="shared" si="82"/>
        <v/>
      </c>
      <c r="BX20" s="81" t="str">
        <f t="shared" si="83"/>
        <v/>
      </c>
      <c r="BY20" s="81" t="str">
        <f t="shared" si="84"/>
        <v/>
      </c>
      <c r="BZ20" s="81" t="str">
        <f t="shared" si="85"/>
        <v/>
      </c>
      <c r="CA20" s="81" t="str">
        <f t="shared" si="86"/>
        <v/>
      </c>
      <c r="CB20" s="82"/>
      <c r="CC20" s="83"/>
      <c r="CD20" s="83"/>
      <c r="CE20" s="83"/>
      <c r="CF20" s="80"/>
      <c r="CG20" s="80"/>
      <c r="CH20" s="83"/>
      <c r="CI20" s="84"/>
      <c r="CJ20" s="84"/>
      <c r="CK20" s="85"/>
      <c r="CL20" s="85"/>
      <c r="CM20" s="77"/>
      <c r="CN20" s="77"/>
      <c r="CO20" s="77"/>
      <c r="CP20" s="77"/>
      <c r="CQ20" s="77"/>
      <c r="CR20" s="77"/>
      <c r="CS20" s="77"/>
      <c r="CT20" s="83"/>
      <c r="CU20" s="83"/>
      <c r="CV20" s="83"/>
      <c r="CW20" s="83"/>
      <c r="CX20" s="83"/>
      <c r="CY20" s="83"/>
      <c r="CZ20" s="83"/>
    </row>
    <row r="21" spans="1:104" s="39" customFormat="1" ht="24" customHeight="1" x14ac:dyDescent="0.25">
      <c r="A21" s="69"/>
      <c r="B21" s="70"/>
      <c r="C21" s="70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2"/>
      <c r="Y21" s="73"/>
      <c r="Z21" s="74"/>
      <c r="AA21" s="75"/>
      <c r="AB21" s="76"/>
      <c r="AC21" s="74"/>
      <c r="AD21" s="71"/>
      <c r="AE21" s="38"/>
      <c r="AF21" s="79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 t="str">
        <f t="shared" si="64"/>
        <v/>
      </c>
      <c r="AY21" s="80" t="str">
        <f t="shared" si="65"/>
        <v/>
      </c>
      <c r="AZ21" s="80" t="str">
        <f t="shared" si="66"/>
        <v/>
      </c>
      <c r="BA21" s="80"/>
      <c r="BB21" s="80"/>
      <c r="BC21" s="80"/>
      <c r="BD21" s="80"/>
      <c r="BE21" s="80"/>
      <c r="BF21" s="80"/>
      <c r="BG21" s="80"/>
      <c r="BH21" s="81" t="str">
        <f t="shared" si="67"/>
        <v/>
      </c>
      <c r="BI21" s="81" t="str">
        <f t="shared" si="68"/>
        <v/>
      </c>
      <c r="BJ21" s="81" t="str">
        <f t="shared" si="69"/>
        <v/>
      </c>
      <c r="BK21" s="81" t="str">
        <f t="shared" si="70"/>
        <v/>
      </c>
      <c r="BL21" s="81" t="str">
        <f t="shared" si="71"/>
        <v/>
      </c>
      <c r="BM21" s="81" t="str">
        <f t="shared" si="72"/>
        <v/>
      </c>
      <c r="BN21" s="81" t="str">
        <f t="shared" si="73"/>
        <v/>
      </c>
      <c r="BO21" s="81" t="str">
        <f t="shared" si="74"/>
        <v/>
      </c>
      <c r="BP21" s="81" t="str">
        <f t="shared" si="75"/>
        <v/>
      </c>
      <c r="BQ21" s="81" t="str">
        <f t="shared" si="76"/>
        <v/>
      </c>
      <c r="BR21" s="81" t="str">
        <f t="shared" si="77"/>
        <v/>
      </c>
      <c r="BS21" s="81" t="str">
        <f t="shared" si="78"/>
        <v/>
      </c>
      <c r="BT21" s="81" t="str">
        <f t="shared" si="79"/>
        <v/>
      </c>
      <c r="BU21" s="81" t="str">
        <f t="shared" si="80"/>
        <v/>
      </c>
      <c r="BV21" s="81" t="str">
        <f t="shared" si="81"/>
        <v/>
      </c>
      <c r="BW21" s="81" t="str">
        <f t="shared" si="82"/>
        <v/>
      </c>
      <c r="BX21" s="81" t="str">
        <f t="shared" si="83"/>
        <v/>
      </c>
      <c r="BY21" s="81" t="str">
        <f t="shared" si="84"/>
        <v/>
      </c>
      <c r="BZ21" s="81" t="str">
        <f t="shared" si="85"/>
        <v/>
      </c>
      <c r="CA21" s="81" t="str">
        <f t="shared" si="86"/>
        <v/>
      </c>
      <c r="CB21" s="82"/>
      <c r="CC21" s="83"/>
      <c r="CD21" s="83"/>
      <c r="CE21" s="83"/>
      <c r="CF21" s="80"/>
      <c r="CG21" s="80"/>
      <c r="CH21" s="83"/>
      <c r="CI21" s="84"/>
      <c r="CJ21" s="84"/>
      <c r="CK21" s="85"/>
      <c r="CL21" s="85"/>
      <c r="CM21" s="77"/>
      <c r="CN21" s="77"/>
      <c r="CO21" s="77"/>
      <c r="CP21" s="77"/>
      <c r="CQ21" s="77"/>
      <c r="CR21" s="77"/>
      <c r="CS21" s="77"/>
      <c r="CT21" s="83"/>
      <c r="CU21" s="83"/>
      <c r="CV21" s="83"/>
      <c r="CW21" s="83"/>
      <c r="CX21" s="83"/>
      <c r="CY21" s="83"/>
      <c r="CZ21" s="83"/>
    </row>
    <row r="22" spans="1:104" s="39" customFormat="1" ht="24" customHeight="1" x14ac:dyDescent="0.25">
      <c r="A22" s="69"/>
      <c r="B22" s="70"/>
      <c r="C22" s="70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2"/>
      <c r="Y22" s="73"/>
      <c r="Z22" s="74"/>
      <c r="AA22" s="75"/>
      <c r="AB22" s="76"/>
      <c r="AC22" s="74"/>
      <c r="AD22" s="71"/>
      <c r="AE22" s="38"/>
      <c r="AF22" s="79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 t="str">
        <f t="shared" si="64"/>
        <v/>
      </c>
      <c r="AY22" s="80" t="str">
        <f t="shared" si="65"/>
        <v/>
      </c>
      <c r="AZ22" s="80" t="str">
        <f t="shared" si="66"/>
        <v/>
      </c>
      <c r="BA22" s="80"/>
      <c r="BB22" s="80"/>
      <c r="BC22" s="80"/>
      <c r="BD22" s="80"/>
      <c r="BE22" s="80"/>
      <c r="BF22" s="80"/>
      <c r="BG22" s="80"/>
      <c r="BH22" s="81" t="str">
        <f t="shared" si="67"/>
        <v/>
      </c>
      <c r="BI22" s="81" t="str">
        <f t="shared" si="68"/>
        <v/>
      </c>
      <c r="BJ22" s="81" t="str">
        <f t="shared" si="69"/>
        <v/>
      </c>
      <c r="BK22" s="81" t="str">
        <f t="shared" si="70"/>
        <v/>
      </c>
      <c r="BL22" s="81" t="str">
        <f t="shared" si="71"/>
        <v/>
      </c>
      <c r="BM22" s="81" t="str">
        <f t="shared" si="72"/>
        <v/>
      </c>
      <c r="BN22" s="81" t="str">
        <f t="shared" si="73"/>
        <v/>
      </c>
      <c r="BO22" s="81" t="str">
        <f t="shared" si="74"/>
        <v/>
      </c>
      <c r="BP22" s="81" t="str">
        <f t="shared" si="75"/>
        <v/>
      </c>
      <c r="BQ22" s="81" t="str">
        <f t="shared" si="76"/>
        <v/>
      </c>
      <c r="BR22" s="81" t="str">
        <f t="shared" si="77"/>
        <v/>
      </c>
      <c r="BS22" s="81" t="str">
        <f t="shared" si="78"/>
        <v/>
      </c>
      <c r="BT22" s="81" t="str">
        <f t="shared" si="79"/>
        <v/>
      </c>
      <c r="BU22" s="81" t="str">
        <f t="shared" si="80"/>
        <v/>
      </c>
      <c r="BV22" s="81" t="str">
        <f t="shared" si="81"/>
        <v/>
      </c>
      <c r="BW22" s="81" t="str">
        <f t="shared" si="82"/>
        <v/>
      </c>
      <c r="BX22" s="81" t="str">
        <f t="shared" si="83"/>
        <v/>
      </c>
      <c r="BY22" s="81" t="str">
        <f t="shared" si="84"/>
        <v/>
      </c>
      <c r="BZ22" s="81" t="str">
        <f t="shared" si="85"/>
        <v/>
      </c>
      <c r="CA22" s="81" t="str">
        <f t="shared" si="86"/>
        <v/>
      </c>
      <c r="CB22" s="82"/>
      <c r="CC22" s="83"/>
      <c r="CD22" s="83"/>
      <c r="CE22" s="83"/>
      <c r="CF22" s="80"/>
      <c r="CG22" s="80"/>
      <c r="CH22" s="83"/>
      <c r="CI22" s="84"/>
      <c r="CJ22" s="84"/>
      <c r="CK22" s="85"/>
      <c r="CL22" s="85"/>
      <c r="CM22" s="77"/>
      <c r="CN22" s="77"/>
      <c r="CO22" s="77"/>
      <c r="CP22" s="77"/>
      <c r="CQ22" s="77"/>
      <c r="CR22" s="77"/>
      <c r="CS22" s="77"/>
      <c r="CT22" s="83"/>
      <c r="CU22" s="83"/>
      <c r="CV22" s="83"/>
      <c r="CW22" s="83"/>
      <c r="CX22" s="83"/>
      <c r="CY22" s="83"/>
      <c r="CZ22" s="83"/>
    </row>
    <row r="23" spans="1:104" s="39" customFormat="1" ht="24" customHeight="1" x14ac:dyDescent="0.25">
      <c r="A23" s="69"/>
      <c r="B23" s="70"/>
      <c r="C23" s="70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2"/>
      <c r="Y23" s="73"/>
      <c r="Z23" s="74"/>
      <c r="AA23" s="75"/>
      <c r="AB23" s="76"/>
      <c r="AC23" s="74"/>
      <c r="AD23" s="71"/>
      <c r="AE23" s="38"/>
      <c r="AF23" s="79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 t="str">
        <f t="shared" si="64"/>
        <v/>
      </c>
      <c r="AY23" s="80" t="str">
        <f t="shared" si="65"/>
        <v/>
      </c>
      <c r="AZ23" s="80" t="str">
        <f t="shared" si="66"/>
        <v/>
      </c>
      <c r="BA23" s="80"/>
      <c r="BB23" s="80"/>
      <c r="BC23" s="80"/>
      <c r="BD23" s="80"/>
      <c r="BE23" s="80"/>
      <c r="BF23" s="80"/>
      <c r="BG23" s="80"/>
      <c r="BH23" s="81" t="str">
        <f t="shared" si="67"/>
        <v/>
      </c>
      <c r="BI23" s="81" t="str">
        <f t="shared" si="68"/>
        <v/>
      </c>
      <c r="BJ23" s="81" t="str">
        <f t="shared" si="69"/>
        <v/>
      </c>
      <c r="BK23" s="81" t="str">
        <f t="shared" si="70"/>
        <v/>
      </c>
      <c r="BL23" s="81" t="str">
        <f t="shared" si="71"/>
        <v/>
      </c>
      <c r="BM23" s="81" t="str">
        <f t="shared" si="72"/>
        <v/>
      </c>
      <c r="BN23" s="81" t="str">
        <f t="shared" si="73"/>
        <v/>
      </c>
      <c r="BO23" s="81" t="str">
        <f t="shared" si="74"/>
        <v/>
      </c>
      <c r="BP23" s="81" t="str">
        <f t="shared" si="75"/>
        <v/>
      </c>
      <c r="BQ23" s="81" t="str">
        <f t="shared" si="76"/>
        <v/>
      </c>
      <c r="BR23" s="81" t="str">
        <f t="shared" si="77"/>
        <v/>
      </c>
      <c r="BS23" s="81" t="str">
        <f t="shared" si="78"/>
        <v/>
      </c>
      <c r="BT23" s="81" t="str">
        <f t="shared" si="79"/>
        <v/>
      </c>
      <c r="BU23" s="81" t="str">
        <f t="shared" si="80"/>
        <v/>
      </c>
      <c r="BV23" s="81" t="str">
        <f t="shared" si="81"/>
        <v/>
      </c>
      <c r="BW23" s="81" t="str">
        <f t="shared" si="82"/>
        <v/>
      </c>
      <c r="BX23" s="81" t="str">
        <f t="shared" si="83"/>
        <v/>
      </c>
      <c r="BY23" s="81" t="str">
        <f t="shared" si="84"/>
        <v/>
      </c>
      <c r="BZ23" s="81" t="str">
        <f t="shared" si="85"/>
        <v/>
      </c>
      <c r="CA23" s="81" t="str">
        <f t="shared" si="86"/>
        <v/>
      </c>
      <c r="CB23" s="82"/>
      <c r="CC23" s="83"/>
      <c r="CD23" s="83"/>
      <c r="CE23" s="83"/>
      <c r="CF23" s="80"/>
      <c r="CG23" s="80"/>
      <c r="CH23" s="83"/>
      <c r="CI23" s="84"/>
      <c r="CJ23" s="84"/>
      <c r="CK23" s="85"/>
      <c r="CL23" s="85"/>
      <c r="CM23" s="77"/>
      <c r="CN23" s="77"/>
      <c r="CO23" s="77"/>
      <c r="CP23" s="77"/>
      <c r="CQ23" s="77"/>
      <c r="CR23" s="77"/>
      <c r="CS23" s="77"/>
      <c r="CT23" s="83"/>
      <c r="CU23" s="83"/>
      <c r="CV23" s="83"/>
      <c r="CW23" s="83"/>
      <c r="CX23" s="83"/>
      <c r="CY23" s="83"/>
      <c r="CZ23" s="83"/>
    </row>
    <row r="24" spans="1:104" s="39" customFormat="1" ht="24" customHeight="1" x14ac:dyDescent="0.25">
      <c r="A24" s="69"/>
      <c r="B24" s="70"/>
      <c r="C24" s="70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2"/>
      <c r="Y24" s="73"/>
      <c r="Z24" s="74"/>
      <c r="AA24" s="75"/>
      <c r="AB24" s="76"/>
      <c r="AC24" s="74"/>
      <c r="AD24" s="71"/>
      <c r="AE24" s="38"/>
      <c r="AF24" s="79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 t="str">
        <f t="shared" si="64"/>
        <v/>
      </c>
      <c r="AY24" s="80" t="str">
        <f t="shared" si="65"/>
        <v/>
      </c>
      <c r="AZ24" s="80" t="str">
        <f t="shared" si="66"/>
        <v/>
      </c>
      <c r="BA24" s="80"/>
      <c r="BB24" s="80"/>
      <c r="BC24" s="80"/>
      <c r="BD24" s="80"/>
      <c r="BE24" s="80"/>
      <c r="BF24" s="80"/>
      <c r="BG24" s="80"/>
      <c r="BH24" s="81" t="str">
        <f t="shared" si="67"/>
        <v/>
      </c>
      <c r="BI24" s="81" t="str">
        <f t="shared" si="68"/>
        <v/>
      </c>
      <c r="BJ24" s="81" t="str">
        <f t="shared" si="69"/>
        <v/>
      </c>
      <c r="BK24" s="81" t="str">
        <f t="shared" si="70"/>
        <v/>
      </c>
      <c r="BL24" s="81" t="str">
        <f t="shared" si="71"/>
        <v/>
      </c>
      <c r="BM24" s="81" t="str">
        <f t="shared" si="72"/>
        <v/>
      </c>
      <c r="BN24" s="81" t="str">
        <f t="shared" si="73"/>
        <v/>
      </c>
      <c r="BO24" s="81" t="str">
        <f t="shared" si="74"/>
        <v/>
      </c>
      <c r="BP24" s="81" t="str">
        <f t="shared" si="75"/>
        <v/>
      </c>
      <c r="BQ24" s="81" t="str">
        <f t="shared" si="76"/>
        <v/>
      </c>
      <c r="BR24" s="81" t="str">
        <f t="shared" si="77"/>
        <v/>
      </c>
      <c r="BS24" s="81" t="str">
        <f t="shared" si="78"/>
        <v/>
      </c>
      <c r="BT24" s="81" t="str">
        <f t="shared" si="79"/>
        <v/>
      </c>
      <c r="BU24" s="81" t="str">
        <f t="shared" si="80"/>
        <v/>
      </c>
      <c r="BV24" s="81" t="str">
        <f t="shared" si="81"/>
        <v/>
      </c>
      <c r="BW24" s="81" t="str">
        <f t="shared" si="82"/>
        <v/>
      </c>
      <c r="BX24" s="81" t="str">
        <f t="shared" si="83"/>
        <v/>
      </c>
      <c r="BY24" s="81" t="str">
        <f t="shared" si="84"/>
        <v/>
      </c>
      <c r="BZ24" s="81" t="str">
        <f t="shared" si="85"/>
        <v/>
      </c>
      <c r="CA24" s="81" t="str">
        <f t="shared" si="86"/>
        <v/>
      </c>
      <c r="CB24" s="82"/>
      <c r="CC24" s="83"/>
      <c r="CD24" s="83"/>
      <c r="CE24" s="83"/>
      <c r="CF24" s="80"/>
      <c r="CG24" s="80"/>
      <c r="CH24" s="83"/>
      <c r="CI24" s="84"/>
      <c r="CJ24" s="84"/>
      <c r="CK24" s="85"/>
      <c r="CL24" s="85"/>
      <c r="CM24" s="77"/>
      <c r="CN24" s="77"/>
      <c r="CO24" s="77"/>
      <c r="CP24" s="77"/>
      <c r="CQ24" s="77"/>
      <c r="CR24" s="77"/>
      <c r="CS24" s="77"/>
      <c r="CT24" s="83"/>
      <c r="CU24" s="83"/>
      <c r="CV24" s="83"/>
      <c r="CW24" s="83"/>
      <c r="CX24" s="83"/>
      <c r="CY24" s="83"/>
      <c r="CZ24" s="83"/>
    </row>
    <row r="25" spans="1:104" s="39" customFormat="1" ht="24" customHeight="1" x14ac:dyDescent="0.25">
      <c r="A25" s="69"/>
      <c r="B25" s="70"/>
      <c r="C25" s="70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2"/>
      <c r="Y25" s="73"/>
      <c r="Z25" s="74"/>
      <c r="AA25" s="75"/>
      <c r="AB25" s="76"/>
      <c r="AC25" s="74"/>
      <c r="AD25" s="71"/>
      <c r="AE25" s="38"/>
      <c r="AF25" s="79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 t="str">
        <f t="shared" si="64"/>
        <v/>
      </c>
      <c r="AY25" s="80" t="str">
        <f t="shared" si="65"/>
        <v/>
      </c>
      <c r="AZ25" s="80" t="str">
        <f t="shared" si="66"/>
        <v/>
      </c>
      <c r="BA25" s="80"/>
      <c r="BB25" s="80"/>
      <c r="BC25" s="80"/>
      <c r="BD25" s="80"/>
      <c r="BE25" s="80"/>
      <c r="BF25" s="80"/>
      <c r="BG25" s="80"/>
      <c r="BH25" s="81" t="str">
        <f t="shared" si="67"/>
        <v/>
      </c>
      <c r="BI25" s="81" t="str">
        <f t="shared" si="68"/>
        <v/>
      </c>
      <c r="BJ25" s="81" t="str">
        <f t="shared" si="69"/>
        <v/>
      </c>
      <c r="BK25" s="81" t="str">
        <f t="shared" si="70"/>
        <v/>
      </c>
      <c r="BL25" s="81" t="str">
        <f t="shared" si="71"/>
        <v/>
      </c>
      <c r="BM25" s="81" t="str">
        <f t="shared" si="72"/>
        <v/>
      </c>
      <c r="BN25" s="81" t="str">
        <f t="shared" si="73"/>
        <v/>
      </c>
      <c r="BO25" s="81" t="str">
        <f t="shared" si="74"/>
        <v/>
      </c>
      <c r="BP25" s="81" t="str">
        <f t="shared" si="75"/>
        <v/>
      </c>
      <c r="BQ25" s="81" t="str">
        <f t="shared" si="76"/>
        <v/>
      </c>
      <c r="BR25" s="81" t="str">
        <f t="shared" si="77"/>
        <v/>
      </c>
      <c r="BS25" s="81" t="str">
        <f t="shared" si="78"/>
        <v/>
      </c>
      <c r="BT25" s="81" t="str">
        <f t="shared" si="79"/>
        <v/>
      </c>
      <c r="BU25" s="81" t="str">
        <f t="shared" si="80"/>
        <v/>
      </c>
      <c r="BV25" s="81" t="str">
        <f t="shared" si="81"/>
        <v/>
      </c>
      <c r="BW25" s="81" t="str">
        <f t="shared" si="82"/>
        <v/>
      </c>
      <c r="BX25" s="81" t="str">
        <f t="shared" si="83"/>
        <v/>
      </c>
      <c r="BY25" s="81" t="str">
        <f t="shared" si="84"/>
        <v/>
      </c>
      <c r="BZ25" s="81" t="str">
        <f t="shared" si="85"/>
        <v/>
      </c>
      <c r="CA25" s="81" t="str">
        <f t="shared" si="86"/>
        <v/>
      </c>
      <c r="CB25" s="82"/>
      <c r="CC25" s="83"/>
      <c r="CD25" s="83"/>
      <c r="CE25" s="83"/>
      <c r="CF25" s="80"/>
      <c r="CG25" s="80"/>
      <c r="CH25" s="83"/>
      <c r="CI25" s="84"/>
      <c r="CJ25" s="84"/>
      <c r="CK25" s="85"/>
      <c r="CL25" s="85"/>
      <c r="CM25" s="77"/>
      <c r="CN25" s="77"/>
      <c r="CO25" s="77"/>
      <c r="CP25" s="77"/>
      <c r="CQ25" s="77"/>
      <c r="CR25" s="77"/>
      <c r="CS25" s="77"/>
      <c r="CT25" s="83"/>
      <c r="CU25" s="83"/>
      <c r="CV25" s="83"/>
      <c r="CW25" s="83"/>
      <c r="CX25" s="83"/>
      <c r="CY25" s="83"/>
      <c r="CZ25" s="83"/>
    </row>
    <row r="26" spans="1:104" s="39" customFormat="1" ht="24" customHeight="1" x14ac:dyDescent="0.25">
      <c r="A26" s="69"/>
      <c r="B26" s="70"/>
      <c r="C26" s="70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2"/>
      <c r="Y26" s="73"/>
      <c r="Z26" s="74"/>
      <c r="AA26" s="75"/>
      <c r="AB26" s="76"/>
      <c r="AC26" s="74"/>
      <c r="AD26" s="71"/>
      <c r="AE26" s="38"/>
      <c r="AF26" s="79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 t="str">
        <f t="shared" si="64"/>
        <v/>
      </c>
      <c r="AY26" s="80" t="str">
        <f t="shared" si="65"/>
        <v/>
      </c>
      <c r="AZ26" s="80" t="str">
        <f t="shared" si="66"/>
        <v/>
      </c>
      <c r="BA26" s="80"/>
      <c r="BB26" s="80"/>
      <c r="BC26" s="80"/>
      <c r="BD26" s="80"/>
      <c r="BE26" s="80"/>
      <c r="BF26" s="80"/>
      <c r="BG26" s="80"/>
      <c r="BH26" s="81" t="str">
        <f t="shared" si="67"/>
        <v/>
      </c>
      <c r="BI26" s="81" t="str">
        <f t="shared" si="68"/>
        <v/>
      </c>
      <c r="BJ26" s="81" t="str">
        <f t="shared" si="69"/>
        <v/>
      </c>
      <c r="BK26" s="81" t="str">
        <f t="shared" si="70"/>
        <v/>
      </c>
      <c r="BL26" s="81" t="str">
        <f t="shared" si="71"/>
        <v/>
      </c>
      <c r="BM26" s="81" t="str">
        <f t="shared" si="72"/>
        <v/>
      </c>
      <c r="BN26" s="81" t="str">
        <f t="shared" si="73"/>
        <v/>
      </c>
      <c r="BO26" s="81" t="str">
        <f t="shared" si="74"/>
        <v/>
      </c>
      <c r="BP26" s="81" t="str">
        <f t="shared" si="75"/>
        <v/>
      </c>
      <c r="BQ26" s="81" t="str">
        <f t="shared" si="76"/>
        <v/>
      </c>
      <c r="BR26" s="81" t="str">
        <f t="shared" si="77"/>
        <v/>
      </c>
      <c r="BS26" s="81" t="str">
        <f t="shared" si="78"/>
        <v/>
      </c>
      <c r="BT26" s="81" t="str">
        <f t="shared" si="79"/>
        <v/>
      </c>
      <c r="BU26" s="81" t="str">
        <f t="shared" si="80"/>
        <v/>
      </c>
      <c r="BV26" s="81" t="str">
        <f t="shared" si="81"/>
        <v/>
      </c>
      <c r="BW26" s="81" t="str">
        <f t="shared" si="82"/>
        <v/>
      </c>
      <c r="BX26" s="81" t="str">
        <f t="shared" si="83"/>
        <v/>
      </c>
      <c r="BY26" s="81" t="str">
        <f t="shared" si="84"/>
        <v/>
      </c>
      <c r="BZ26" s="81" t="str">
        <f t="shared" si="85"/>
        <v/>
      </c>
      <c r="CA26" s="81" t="str">
        <f t="shared" si="86"/>
        <v/>
      </c>
      <c r="CB26" s="82"/>
      <c r="CC26" s="83"/>
      <c r="CD26" s="83"/>
      <c r="CE26" s="83"/>
      <c r="CF26" s="80"/>
      <c r="CG26" s="80"/>
      <c r="CH26" s="83"/>
      <c r="CI26" s="84"/>
      <c r="CJ26" s="84"/>
      <c r="CK26" s="85"/>
      <c r="CL26" s="85"/>
      <c r="CM26" s="77"/>
      <c r="CN26" s="77"/>
      <c r="CO26" s="77"/>
      <c r="CP26" s="77"/>
      <c r="CQ26" s="77"/>
      <c r="CR26" s="77"/>
      <c r="CS26" s="77"/>
      <c r="CT26" s="83"/>
      <c r="CU26" s="83"/>
      <c r="CV26" s="83"/>
      <c r="CW26" s="83"/>
      <c r="CX26" s="83"/>
      <c r="CY26" s="83"/>
      <c r="CZ26" s="83"/>
    </row>
    <row r="27" spans="1:104" s="39" customFormat="1" ht="24" customHeight="1" x14ac:dyDescent="0.25">
      <c r="A27" s="69"/>
      <c r="B27" s="70"/>
      <c r="C27" s="70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2"/>
      <c r="Y27" s="73"/>
      <c r="Z27" s="74"/>
      <c r="AA27" s="75"/>
      <c r="AB27" s="76"/>
      <c r="AC27" s="74"/>
      <c r="AD27" s="71"/>
      <c r="AE27" s="38"/>
      <c r="AF27" s="79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 t="str">
        <f t="shared" si="64"/>
        <v/>
      </c>
      <c r="AY27" s="80" t="str">
        <f t="shared" si="65"/>
        <v/>
      </c>
      <c r="AZ27" s="80" t="str">
        <f t="shared" si="66"/>
        <v/>
      </c>
      <c r="BA27" s="80"/>
      <c r="BB27" s="80"/>
      <c r="BC27" s="80"/>
      <c r="BD27" s="80"/>
      <c r="BE27" s="80"/>
      <c r="BF27" s="80"/>
      <c r="BG27" s="80"/>
      <c r="BH27" s="81" t="str">
        <f t="shared" si="67"/>
        <v/>
      </c>
      <c r="BI27" s="81" t="str">
        <f t="shared" si="68"/>
        <v/>
      </c>
      <c r="BJ27" s="81" t="str">
        <f t="shared" si="69"/>
        <v/>
      </c>
      <c r="BK27" s="81" t="str">
        <f t="shared" si="70"/>
        <v/>
      </c>
      <c r="BL27" s="81" t="str">
        <f t="shared" si="71"/>
        <v/>
      </c>
      <c r="BM27" s="81" t="str">
        <f t="shared" si="72"/>
        <v/>
      </c>
      <c r="BN27" s="81" t="str">
        <f t="shared" si="73"/>
        <v/>
      </c>
      <c r="BO27" s="81" t="str">
        <f t="shared" si="74"/>
        <v/>
      </c>
      <c r="BP27" s="81" t="str">
        <f t="shared" si="75"/>
        <v/>
      </c>
      <c r="BQ27" s="81" t="str">
        <f t="shared" si="76"/>
        <v/>
      </c>
      <c r="BR27" s="81" t="str">
        <f t="shared" si="77"/>
        <v/>
      </c>
      <c r="BS27" s="81" t="str">
        <f t="shared" si="78"/>
        <v/>
      </c>
      <c r="BT27" s="81" t="str">
        <f t="shared" si="79"/>
        <v/>
      </c>
      <c r="BU27" s="81" t="str">
        <f t="shared" si="80"/>
        <v/>
      </c>
      <c r="BV27" s="81" t="str">
        <f t="shared" si="81"/>
        <v/>
      </c>
      <c r="BW27" s="81" t="str">
        <f t="shared" si="82"/>
        <v/>
      </c>
      <c r="BX27" s="81" t="str">
        <f t="shared" si="83"/>
        <v/>
      </c>
      <c r="BY27" s="81" t="str">
        <f t="shared" si="84"/>
        <v/>
      </c>
      <c r="BZ27" s="81" t="str">
        <f t="shared" si="85"/>
        <v/>
      </c>
      <c r="CA27" s="81" t="str">
        <f t="shared" si="86"/>
        <v/>
      </c>
      <c r="CB27" s="82"/>
      <c r="CC27" s="83"/>
      <c r="CD27" s="83"/>
      <c r="CE27" s="83"/>
      <c r="CF27" s="80"/>
      <c r="CG27" s="80"/>
      <c r="CH27" s="83"/>
      <c r="CI27" s="84"/>
      <c r="CJ27" s="84"/>
      <c r="CK27" s="85"/>
      <c r="CL27" s="85"/>
      <c r="CM27" s="77"/>
      <c r="CN27" s="77"/>
      <c r="CO27" s="77"/>
      <c r="CP27" s="77"/>
      <c r="CQ27" s="77"/>
      <c r="CR27" s="77"/>
      <c r="CS27" s="77"/>
      <c r="CT27" s="83"/>
      <c r="CU27" s="83"/>
      <c r="CV27" s="83"/>
      <c r="CW27" s="83"/>
      <c r="CX27" s="83"/>
      <c r="CY27" s="83"/>
      <c r="CZ27" s="83"/>
    </row>
    <row r="28" spans="1:104" s="39" customFormat="1" ht="24" customHeight="1" x14ac:dyDescent="0.25">
      <c r="A28" s="69"/>
      <c r="B28" s="70"/>
      <c r="C28" s="70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2"/>
      <c r="Y28" s="73"/>
      <c r="Z28" s="74"/>
      <c r="AA28" s="75"/>
      <c r="AB28" s="76"/>
      <c r="AC28" s="74"/>
      <c r="AD28" s="71"/>
      <c r="AE28" s="38"/>
      <c r="AF28" s="79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 t="str">
        <f t="shared" si="64"/>
        <v/>
      </c>
      <c r="AY28" s="80" t="str">
        <f t="shared" si="65"/>
        <v/>
      </c>
      <c r="AZ28" s="80" t="str">
        <f t="shared" si="66"/>
        <v/>
      </c>
      <c r="BA28" s="80"/>
      <c r="BB28" s="80"/>
      <c r="BC28" s="80"/>
      <c r="BD28" s="80"/>
      <c r="BE28" s="80"/>
      <c r="BF28" s="80"/>
      <c r="BG28" s="80"/>
      <c r="BH28" s="81" t="str">
        <f t="shared" si="67"/>
        <v/>
      </c>
      <c r="BI28" s="81" t="str">
        <f t="shared" si="68"/>
        <v/>
      </c>
      <c r="BJ28" s="81" t="str">
        <f t="shared" si="69"/>
        <v/>
      </c>
      <c r="BK28" s="81" t="str">
        <f t="shared" si="70"/>
        <v/>
      </c>
      <c r="BL28" s="81" t="str">
        <f t="shared" si="71"/>
        <v/>
      </c>
      <c r="BM28" s="81" t="str">
        <f t="shared" si="72"/>
        <v/>
      </c>
      <c r="BN28" s="81" t="str">
        <f t="shared" si="73"/>
        <v/>
      </c>
      <c r="BO28" s="81" t="str">
        <f t="shared" si="74"/>
        <v/>
      </c>
      <c r="BP28" s="81" t="str">
        <f t="shared" si="75"/>
        <v/>
      </c>
      <c r="BQ28" s="81" t="str">
        <f t="shared" si="76"/>
        <v/>
      </c>
      <c r="BR28" s="81" t="str">
        <f t="shared" si="77"/>
        <v/>
      </c>
      <c r="BS28" s="81" t="str">
        <f t="shared" si="78"/>
        <v/>
      </c>
      <c r="BT28" s="81" t="str">
        <f t="shared" si="79"/>
        <v/>
      </c>
      <c r="BU28" s="81" t="str">
        <f t="shared" si="80"/>
        <v/>
      </c>
      <c r="BV28" s="81" t="str">
        <f t="shared" si="81"/>
        <v/>
      </c>
      <c r="BW28" s="81" t="str">
        <f t="shared" si="82"/>
        <v/>
      </c>
      <c r="BX28" s="81" t="str">
        <f t="shared" si="83"/>
        <v/>
      </c>
      <c r="BY28" s="81" t="str">
        <f t="shared" si="84"/>
        <v/>
      </c>
      <c r="BZ28" s="81" t="str">
        <f t="shared" si="85"/>
        <v/>
      </c>
      <c r="CA28" s="81" t="str">
        <f t="shared" si="86"/>
        <v/>
      </c>
      <c r="CB28" s="82"/>
      <c r="CC28" s="83"/>
      <c r="CD28" s="83"/>
      <c r="CE28" s="83"/>
      <c r="CF28" s="80"/>
      <c r="CG28" s="80"/>
      <c r="CH28" s="83"/>
      <c r="CI28" s="84"/>
      <c r="CJ28" s="84"/>
      <c r="CK28" s="85"/>
      <c r="CL28" s="85"/>
      <c r="CM28" s="77"/>
      <c r="CN28" s="77"/>
      <c r="CO28" s="77"/>
      <c r="CP28" s="77"/>
      <c r="CQ28" s="77"/>
      <c r="CR28" s="77"/>
      <c r="CS28" s="77"/>
      <c r="CT28" s="83"/>
      <c r="CU28" s="83"/>
      <c r="CV28" s="83"/>
      <c r="CW28" s="83"/>
      <c r="CX28" s="83"/>
      <c r="CY28" s="83"/>
      <c r="CZ28" s="83"/>
    </row>
    <row r="29" spans="1:104" s="39" customFormat="1" ht="24" customHeight="1" x14ac:dyDescent="0.25">
      <c r="A29" s="69"/>
      <c r="B29" s="70"/>
      <c r="C29" s="70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2"/>
      <c r="Y29" s="73"/>
      <c r="Z29" s="74"/>
      <c r="AA29" s="75"/>
      <c r="AB29" s="76"/>
      <c r="AC29" s="74"/>
      <c r="AD29" s="71"/>
      <c r="AE29" s="38"/>
      <c r="AF29" s="79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 t="str">
        <f t="shared" si="64"/>
        <v/>
      </c>
      <c r="AY29" s="80" t="str">
        <f t="shared" si="65"/>
        <v/>
      </c>
      <c r="AZ29" s="80" t="str">
        <f t="shared" si="66"/>
        <v/>
      </c>
      <c r="BA29" s="80"/>
      <c r="BB29" s="80"/>
      <c r="BC29" s="80"/>
      <c r="BD29" s="80"/>
      <c r="BE29" s="80"/>
      <c r="BF29" s="80"/>
      <c r="BG29" s="80"/>
      <c r="BH29" s="81" t="str">
        <f t="shared" si="67"/>
        <v/>
      </c>
      <c r="BI29" s="81" t="str">
        <f t="shared" si="68"/>
        <v/>
      </c>
      <c r="BJ29" s="81" t="str">
        <f t="shared" si="69"/>
        <v/>
      </c>
      <c r="BK29" s="81" t="str">
        <f t="shared" si="70"/>
        <v/>
      </c>
      <c r="BL29" s="81" t="str">
        <f t="shared" si="71"/>
        <v/>
      </c>
      <c r="BM29" s="81" t="str">
        <f t="shared" si="72"/>
        <v/>
      </c>
      <c r="BN29" s="81" t="str">
        <f t="shared" si="73"/>
        <v/>
      </c>
      <c r="BO29" s="81" t="str">
        <f t="shared" si="74"/>
        <v/>
      </c>
      <c r="BP29" s="81" t="str">
        <f t="shared" si="75"/>
        <v/>
      </c>
      <c r="BQ29" s="81" t="str">
        <f t="shared" si="76"/>
        <v/>
      </c>
      <c r="BR29" s="81" t="str">
        <f t="shared" si="77"/>
        <v/>
      </c>
      <c r="BS29" s="81" t="str">
        <f t="shared" si="78"/>
        <v/>
      </c>
      <c r="BT29" s="81" t="str">
        <f t="shared" si="79"/>
        <v/>
      </c>
      <c r="BU29" s="81" t="str">
        <f t="shared" si="80"/>
        <v/>
      </c>
      <c r="BV29" s="81" t="str">
        <f t="shared" si="81"/>
        <v/>
      </c>
      <c r="BW29" s="81" t="str">
        <f t="shared" si="82"/>
        <v/>
      </c>
      <c r="BX29" s="81" t="str">
        <f t="shared" si="83"/>
        <v/>
      </c>
      <c r="BY29" s="81" t="str">
        <f t="shared" si="84"/>
        <v/>
      </c>
      <c r="BZ29" s="81" t="str">
        <f t="shared" si="85"/>
        <v/>
      </c>
      <c r="CA29" s="81" t="str">
        <f t="shared" si="86"/>
        <v/>
      </c>
      <c r="CB29" s="82"/>
      <c r="CC29" s="83"/>
      <c r="CD29" s="83"/>
      <c r="CE29" s="83"/>
      <c r="CF29" s="80"/>
      <c r="CG29" s="80"/>
      <c r="CH29" s="83"/>
      <c r="CI29" s="84"/>
      <c r="CJ29" s="84"/>
      <c r="CK29" s="85"/>
      <c r="CL29" s="85"/>
      <c r="CM29" s="77"/>
      <c r="CN29" s="77"/>
      <c r="CO29" s="77"/>
      <c r="CP29" s="77"/>
      <c r="CQ29" s="77"/>
      <c r="CR29" s="77"/>
      <c r="CS29" s="77"/>
      <c r="CT29" s="83"/>
      <c r="CU29" s="83"/>
      <c r="CV29" s="83"/>
      <c r="CW29" s="83"/>
      <c r="CX29" s="83"/>
      <c r="CY29" s="83"/>
      <c r="CZ29" s="83"/>
    </row>
    <row r="30" spans="1:104" s="39" customFormat="1" ht="24" customHeight="1" x14ac:dyDescent="0.25">
      <c r="A30" s="69"/>
      <c r="B30" s="70"/>
      <c r="C30" s="70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Y30" s="73"/>
      <c r="Z30" s="74"/>
      <c r="AA30" s="75"/>
      <c r="AB30" s="76"/>
      <c r="AC30" s="74"/>
      <c r="AD30" s="71"/>
      <c r="AE30" s="38"/>
      <c r="AF30" s="79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 t="str">
        <f t="shared" si="64"/>
        <v/>
      </c>
      <c r="AY30" s="80" t="str">
        <f t="shared" si="65"/>
        <v/>
      </c>
      <c r="AZ30" s="80" t="str">
        <f t="shared" si="66"/>
        <v/>
      </c>
      <c r="BA30" s="80"/>
      <c r="BB30" s="80"/>
      <c r="BC30" s="80"/>
      <c r="BD30" s="80"/>
      <c r="BE30" s="80"/>
      <c r="BF30" s="80"/>
      <c r="BG30" s="80"/>
      <c r="BH30" s="81" t="str">
        <f t="shared" si="67"/>
        <v/>
      </c>
      <c r="BI30" s="81" t="str">
        <f t="shared" si="68"/>
        <v/>
      </c>
      <c r="BJ30" s="81" t="str">
        <f t="shared" si="69"/>
        <v/>
      </c>
      <c r="BK30" s="81" t="str">
        <f t="shared" si="70"/>
        <v/>
      </c>
      <c r="BL30" s="81" t="str">
        <f t="shared" si="71"/>
        <v/>
      </c>
      <c r="BM30" s="81" t="str">
        <f t="shared" si="72"/>
        <v/>
      </c>
      <c r="BN30" s="81" t="str">
        <f t="shared" si="73"/>
        <v/>
      </c>
      <c r="BO30" s="81" t="str">
        <f t="shared" si="74"/>
        <v/>
      </c>
      <c r="BP30" s="81" t="str">
        <f t="shared" si="75"/>
        <v/>
      </c>
      <c r="BQ30" s="81" t="str">
        <f t="shared" si="76"/>
        <v/>
      </c>
      <c r="BR30" s="81" t="str">
        <f t="shared" si="77"/>
        <v/>
      </c>
      <c r="BS30" s="81" t="str">
        <f t="shared" si="78"/>
        <v/>
      </c>
      <c r="BT30" s="81" t="str">
        <f t="shared" si="79"/>
        <v/>
      </c>
      <c r="BU30" s="81" t="str">
        <f t="shared" si="80"/>
        <v/>
      </c>
      <c r="BV30" s="81" t="str">
        <f t="shared" si="81"/>
        <v/>
      </c>
      <c r="BW30" s="81" t="str">
        <f t="shared" si="82"/>
        <v/>
      </c>
      <c r="BX30" s="81" t="str">
        <f t="shared" si="83"/>
        <v/>
      </c>
      <c r="BY30" s="81" t="str">
        <f t="shared" si="84"/>
        <v/>
      </c>
      <c r="BZ30" s="81" t="str">
        <f t="shared" si="85"/>
        <v/>
      </c>
      <c r="CA30" s="81" t="str">
        <f t="shared" si="86"/>
        <v/>
      </c>
      <c r="CB30" s="82"/>
      <c r="CC30" s="83"/>
      <c r="CD30" s="83"/>
      <c r="CE30" s="83"/>
      <c r="CF30" s="80"/>
      <c r="CG30" s="80"/>
      <c r="CH30" s="83"/>
      <c r="CI30" s="84"/>
      <c r="CJ30" s="84"/>
      <c r="CK30" s="85"/>
      <c r="CL30" s="85"/>
      <c r="CM30" s="77"/>
      <c r="CN30" s="77"/>
      <c r="CO30" s="77"/>
      <c r="CP30" s="77"/>
      <c r="CQ30" s="77"/>
      <c r="CR30" s="77"/>
      <c r="CS30" s="77"/>
      <c r="CT30" s="83"/>
      <c r="CU30" s="83"/>
      <c r="CV30" s="83"/>
      <c r="CW30" s="83"/>
      <c r="CX30" s="83"/>
      <c r="CY30" s="83"/>
      <c r="CZ30" s="83"/>
    </row>
    <row r="31" spans="1:104" s="39" customFormat="1" ht="24" customHeight="1" x14ac:dyDescent="0.25">
      <c r="A31" s="69"/>
      <c r="B31" s="70"/>
      <c r="C31" s="70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2"/>
      <c r="Y31" s="73"/>
      <c r="Z31" s="74"/>
      <c r="AA31" s="75"/>
      <c r="AB31" s="76"/>
      <c r="AC31" s="74"/>
      <c r="AD31" s="71"/>
      <c r="AE31" s="38"/>
      <c r="AF31" s="79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 t="str">
        <f t="shared" si="64"/>
        <v/>
      </c>
      <c r="AY31" s="80" t="str">
        <f t="shared" si="65"/>
        <v/>
      </c>
      <c r="AZ31" s="80" t="str">
        <f t="shared" si="66"/>
        <v/>
      </c>
      <c r="BA31" s="80"/>
      <c r="BB31" s="80"/>
      <c r="BC31" s="80"/>
      <c r="BD31" s="80"/>
      <c r="BE31" s="80"/>
      <c r="BF31" s="80"/>
      <c r="BG31" s="80"/>
      <c r="BH31" s="81" t="str">
        <f t="shared" si="67"/>
        <v/>
      </c>
      <c r="BI31" s="81" t="str">
        <f t="shared" si="68"/>
        <v/>
      </c>
      <c r="BJ31" s="81" t="str">
        <f t="shared" si="69"/>
        <v/>
      </c>
      <c r="BK31" s="81" t="str">
        <f t="shared" si="70"/>
        <v/>
      </c>
      <c r="BL31" s="81" t="str">
        <f t="shared" si="71"/>
        <v/>
      </c>
      <c r="BM31" s="81" t="str">
        <f t="shared" si="72"/>
        <v/>
      </c>
      <c r="BN31" s="81" t="str">
        <f t="shared" si="73"/>
        <v/>
      </c>
      <c r="BO31" s="81" t="str">
        <f t="shared" si="74"/>
        <v/>
      </c>
      <c r="BP31" s="81" t="str">
        <f t="shared" si="75"/>
        <v/>
      </c>
      <c r="BQ31" s="81" t="str">
        <f t="shared" si="76"/>
        <v/>
      </c>
      <c r="BR31" s="81" t="str">
        <f t="shared" si="77"/>
        <v/>
      </c>
      <c r="BS31" s="81" t="str">
        <f t="shared" si="78"/>
        <v/>
      </c>
      <c r="BT31" s="81" t="str">
        <f t="shared" si="79"/>
        <v/>
      </c>
      <c r="BU31" s="81" t="str">
        <f t="shared" si="80"/>
        <v/>
      </c>
      <c r="BV31" s="81" t="str">
        <f t="shared" si="81"/>
        <v/>
      </c>
      <c r="BW31" s="81" t="str">
        <f t="shared" si="82"/>
        <v/>
      </c>
      <c r="BX31" s="81" t="str">
        <f t="shared" si="83"/>
        <v/>
      </c>
      <c r="BY31" s="81" t="str">
        <f t="shared" si="84"/>
        <v/>
      </c>
      <c r="BZ31" s="81" t="str">
        <f t="shared" si="85"/>
        <v/>
      </c>
      <c r="CA31" s="81" t="str">
        <f t="shared" si="86"/>
        <v/>
      </c>
      <c r="CB31" s="82"/>
      <c r="CC31" s="83"/>
      <c r="CD31" s="83"/>
      <c r="CE31" s="83"/>
      <c r="CF31" s="80"/>
      <c r="CG31" s="80"/>
      <c r="CH31" s="83"/>
      <c r="CI31" s="84"/>
      <c r="CJ31" s="84"/>
      <c r="CK31" s="85"/>
      <c r="CL31" s="85"/>
      <c r="CM31" s="77"/>
      <c r="CN31" s="77"/>
      <c r="CO31" s="77"/>
      <c r="CP31" s="77"/>
      <c r="CQ31" s="77"/>
      <c r="CR31" s="77"/>
      <c r="CS31" s="77"/>
      <c r="CT31" s="83"/>
      <c r="CU31" s="83"/>
      <c r="CV31" s="83"/>
      <c r="CW31" s="83"/>
      <c r="CX31" s="83"/>
      <c r="CY31" s="83"/>
      <c r="CZ31" s="83"/>
    </row>
    <row r="32" spans="1:104" s="39" customFormat="1" ht="24" customHeight="1" x14ac:dyDescent="0.25">
      <c r="A32" s="69"/>
      <c r="B32" s="70"/>
      <c r="C32" s="70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2"/>
      <c r="Y32" s="73"/>
      <c r="Z32" s="74"/>
      <c r="AA32" s="75"/>
      <c r="AB32" s="76"/>
      <c r="AC32" s="74"/>
      <c r="AD32" s="71"/>
      <c r="AE32" s="38"/>
      <c r="AF32" s="79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 t="str">
        <f t="shared" si="64"/>
        <v/>
      </c>
      <c r="AY32" s="80" t="str">
        <f t="shared" si="65"/>
        <v/>
      </c>
      <c r="AZ32" s="80" t="str">
        <f t="shared" si="66"/>
        <v/>
      </c>
      <c r="BA32" s="80"/>
      <c r="BB32" s="80"/>
      <c r="BC32" s="80"/>
      <c r="BD32" s="80"/>
      <c r="BE32" s="80"/>
      <c r="BF32" s="80"/>
      <c r="BG32" s="80"/>
      <c r="BH32" s="81" t="str">
        <f t="shared" si="67"/>
        <v/>
      </c>
      <c r="BI32" s="81" t="str">
        <f t="shared" si="68"/>
        <v/>
      </c>
      <c r="BJ32" s="81" t="str">
        <f t="shared" si="69"/>
        <v/>
      </c>
      <c r="BK32" s="81" t="str">
        <f t="shared" si="70"/>
        <v/>
      </c>
      <c r="BL32" s="81" t="str">
        <f t="shared" si="71"/>
        <v/>
      </c>
      <c r="BM32" s="81" t="str">
        <f t="shared" si="72"/>
        <v/>
      </c>
      <c r="BN32" s="81" t="str">
        <f t="shared" si="73"/>
        <v/>
      </c>
      <c r="BO32" s="81" t="str">
        <f t="shared" si="74"/>
        <v/>
      </c>
      <c r="BP32" s="81" t="str">
        <f t="shared" si="75"/>
        <v/>
      </c>
      <c r="BQ32" s="81" t="str">
        <f t="shared" si="76"/>
        <v/>
      </c>
      <c r="BR32" s="81" t="str">
        <f t="shared" si="77"/>
        <v/>
      </c>
      <c r="BS32" s="81" t="str">
        <f t="shared" si="78"/>
        <v/>
      </c>
      <c r="BT32" s="81" t="str">
        <f t="shared" si="79"/>
        <v/>
      </c>
      <c r="BU32" s="81" t="str">
        <f t="shared" si="80"/>
        <v/>
      </c>
      <c r="BV32" s="81" t="str">
        <f t="shared" si="81"/>
        <v/>
      </c>
      <c r="BW32" s="81" t="str">
        <f t="shared" si="82"/>
        <v/>
      </c>
      <c r="BX32" s="81" t="str">
        <f t="shared" si="83"/>
        <v/>
      </c>
      <c r="BY32" s="81" t="str">
        <f t="shared" si="84"/>
        <v/>
      </c>
      <c r="BZ32" s="81" t="str">
        <f t="shared" si="85"/>
        <v/>
      </c>
      <c r="CA32" s="81" t="str">
        <f t="shared" si="86"/>
        <v/>
      </c>
      <c r="CB32" s="82"/>
      <c r="CC32" s="83"/>
      <c r="CD32" s="83"/>
      <c r="CE32" s="83"/>
      <c r="CF32" s="80"/>
      <c r="CG32" s="80"/>
      <c r="CH32" s="83"/>
      <c r="CI32" s="84"/>
      <c r="CJ32" s="84"/>
      <c r="CK32" s="85"/>
      <c r="CL32" s="85"/>
      <c r="CM32" s="77"/>
      <c r="CN32" s="77"/>
      <c r="CO32" s="77"/>
      <c r="CP32" s="77"/>
      <c r="CQ32" s="77"/>
      <c r="CR32" s="77"/>
      <c r="CS32" s="77"/>
      <c r="CT32" s="83"/>
      <c r="CU32" s="83"/>
      <c r="CV32" s="83"/>
      <c r="CW32" s="83"/>
      <c r="CX32" s="83"/>
      <c r="CY32" s="83"/>
      <c r="CZ32" s="83"/>
    </row>
    <row r="33" spans="1:104" s="39" customFormat="1" ht="24" customHeight="1" x14ac:dyDescent="0.25">
      <c r="A33" s="69"/>
      <c r="B33" s="70"/>
      <c r="C33" s="70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2"/>
      <c r="Y33" s="73"/>
      <c r="Z33" s="74"/>
      <c r="AA33" s="75"/>
      <c r="AB33" s="76"/>
      <c r="AC33" s="74"/>
      <c r="AD33" s="71"/>
      <c r="AE33" s="38"/>
      <c r="AF33" s="79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 t="str">
        <f t="shared" si="64"/>
        <v/>
      </c>
      <c r="AY33" s="80" t="str">
        <f t="shared" si="65"/>
        <v/>
      </c>
      <c r="AZ33" s="80" t="str">
        <f t="shared" si="66"/>
        <v/>
      </c>
      <c r="BA33" s="80"/>
      <c r="BB33" s="80"/>
      <c r="BC33" s="80"/>
      <c r="BD33" s="80"/>
      <c r="BE33" s="80"/>
      <c r="BF33" s="80"/>
      <c r="BG33" s="80"/>
      <c r="BH33" s="81" t="str">
        <f t="shared" si="67"/>
        <v/>
      </c>
      <c r="BI33" s="81" t="str">
        <f t="shared" si="68"/>
        <v/>
      </c>
      <c r="BJ33" s="81" t="str">
        <f t="shared" si="69"/>
        <v/>
      </c>
      <c r="BK33" s="81" t="str">
        <f t="shared" si="70"/>
        <v/>
      </c>
      <c r="BL33" s="81" t="str">
        <f t="shared" si="71"/>
        <v/>
      </c>
      <c r="BM33" s="81" t="str">
        <f t="shared" si="72"/>
        <v/>
      </c>
      <c r="BN33" s="81" t="str">
        <f t="shared" si="73"/>
        <v/>
      </c>
      <c r="BO33" s="81" t="str">
        <f t="shared" si="74"/>
        <v/>
      </c>
      <c r="BP33" s="81" t="str">
        <f t="shared" si="75"/>
        <v/>
      </c>
      <c r="BQ33" s="81" t="str">
        <f t="shared" si="76"/>
        <v/>
      </c>
      <c r="BR33" s="81" t="str">
        <f t="shared" si="77"/>
        <v/>
      </c>
      <c r="BS33" s="81" t="str">
        <f t="shared" si="78"/>
        <v/>
      </c>
      <c r="BT33" s="81" t="str">
        <f t="shared" si="79"/>
        <v/>
      </c>
      <c r="BU33" s="81" t="str">
        <f t="shared" si="80"/>
        <v/>
      </c>
      <c r="BV33" s="81" t="str">
        <f t="shared" si="81"/>
        <v/>
      </c>
      <c r="BW33" s="81" t="str">
        <f t="shared" si="82"/>
        <v/>
      </c>
      <c r="BX33" s="81" t="str">
        <f t="shared" si="83"/>
        <v/>
      </c>
      <c r="BY33" s="81" t="str">
        <f t="shared" si="84"/>
        <v/>
      </c>
      <c r="BZ33" s="81" t="str">
        <f t="shared" si="85"/>
        <v/>
      </c>
      <c r="CA33" s="81" t="str">
        <f t="shared" si="86"/>
        <v/>
      </c>
      <c r="CB33" s="82"/>
      <c r="CC33" s="83"/>
      <c r="CD33" s="83"/>
      <c r="CE33" s="83"/>
      <c r="CF33" s="80"/>
      <c r="CG33" s="80"/>
      <c r="CH33" s="83"/>
      <c r="CI33" s="84"/>
      <c r="CJ33" s="84"/>
      <c r="CK33" s="85"/>
      <c r="CL33" s="85"/>
      <c r="CM33" s="77"/>
      <c r="CN33" s="77"/>
      <c r="CO33" s="77"/>
      <c r="CP33" s="77"/>
      <c r="CQ33" s="77"/>
      <c r="CR33" s="77"/>
      <c r="CS33" s="77"/>
      <c r="CT33" s="83"/>
      <c r="CU33" s="83"/>
      <c r="CV33" s="83"/>
      <c r="CW33" s="83"/>
      <c r="CX33" s="83"/>
      <c r="CY33" s="83"/>
      <c r="CZ33" s="83"/>
    </row>
    <row r="34" spans="1:104" s="39" customFormat="1" ht="24" customHeight="1" x14ac:dyDescent="0.25">
      <c r="A34" s="69"/>
      <c r="B34" s="70"/>
      <c r="C34" s="70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2"/>
      <c r="Y34" s="73"/>
      <c r="Z34" s="74"/>
      <c r="AA34" s="75"/>
      <c r="AB34" s="76"/>
      <c r="AC34" s="74"/>
      <c r="AD34" s="71"/>
      <c r="AE34" s="38"/>
      <c r="AF34" s="79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 t="str">
        <f t="shared" si="64"/>
        <v/>
      </c>
      <c r="AY34" s="80" t="str">
        <f t="shared" si="65"/>
        <v/>
      </c>
      <c r="AZ34" s="80" t="str">
        <f t="shared" si="66"/>
        <v/>
      </c>
      <c r="BA34" s="80"/>
      <c r="BB34" s="80"/>
      <c r="BC34" s="80"/>
      <c r="BD34" s="80"/>
      <c r="BE34" s="80"/>
      <c r="BF34" s="80"/>
      <c r="BG34" s="80"/>
      <c r="BH34" s="81" t="str">
        <f t="shared" si="67"/>
        <v/>
      </c>
      <c r="BI34" s="81" t="str">
        <f t="shared" si="68"/>
        <v/>
      </c>
      <c r="BJ34" s="81" t="str">
        <f t="shared" si="69"/>
        <v/>
      </c>
      <c r="BK34" s="81" t="str">
        <f t="shared" si="70"/>
        <v/>
      </c>
      <c r="BL34" s="81" t="str">
        <f t="shared" si="71"/>
        <v/>
      </c>
      <c r="BM34" s="81" t="str">
        <f t="shared" si="72"/>
        <v/>
      </c>
      <c r="BN34" s="81" t="str">
        <f t="shared" si="73"/>
        <v/>
      </c>
      <c r="BO34" s="81" t="str">
        <f t="shared" si="74"/>
        <v/>
      </c>
      <c r="BP34" s="81" t="str">
        <f t="shared" si="75"/>
        <v/>
      </c>
      <c r="BQ34" s="81" t="str">
        <f t="shared" si="76"/>
        <v/>
      </c>
      <c r="BR34" s="81" t="str">
        <f t="shared" si="77"/>
        <v/>
      </c>
      <c r="BS34" s="81" t="str">
        <f t="shared" si="78"/>
        <v/>
      </c>
      <c r="BT34" s="81" t="str">
        <f t="shared" si="79"/>
        <v/>
      </c>
      <c r="BU34" s="81" t="str">
        <f t="shared" si="80"/>
        <v/>
      </c>
      <c r="BV34" s="81" t="str">
        <f t="shared" si="81"/>
        <v/>
      </c>
      <c r="BW34" s="81" t="str">
        <f t="shared" si="82"/>
        <v/>
      </c>
      <c r="BX34" s="81" t="str">
        <f t="shared" si="83"/>
        <v/>
      </c>
      <c r="BY34" s="81" t="str">
        <f t="shared" si="84"/>
        <v/>
      </c>
      <c r="BZ34" s="81" t="str">
        <f t="shared" si="85"/>
        <v/>
      </c>
      <c r="CA34" s="81" t="str">
        <f t="shared" si="86"/>
        <v/>
      </c>
      <c r="CB34" s="82"/>
      <c r="CC34" s="83"/>
      <c r="CD34" s="83"/>
      <c r="CE34" s="83"/>
      <c r="CF34" s="80"/>
      <c r="CG34" s="80"/>
      <c r="CH34" s="83"/>
      <c r="CI34" s="84"/>
      <c r="CJ34" s="84"/>
      <c r="CK34" s="85"/>
      <c r="CL34" s="85"/>
      <c r="CM34" s="77"/>
      <c r="CN34" s="77"/>
      <c r="CO34" s="77"/>
      <c r="CP34" s="77"/>
      <c r="CQ34" s="77"/>
      <c r="CR34" s="77"/>
      <c r="CS34" s="77"/>
      <c r="CT34" s="83"/>
      <c r="CU34" s="83"/>
      <c r="CV34" s="83"/>
      <c r="CW34" s="83"/>
      <c r="CX34" s="83"/>
      <c r="CY34" s="83"/>
      <c r="CZ34" s="83"/>
    </row>
    <row r="35" spans="1:104" s="39" customFormat="1" ht="24" customHeight="1" x14ac:dyDescent="0.25">
      <c r="A35" s="69"/>
      <c r="B35" s="70"/>
      <c r="C35" s="70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2"/>
      <c r="Y35" s="73"/>
      <c r="Z35" s="74"/>
      <c r="AA35" s="75"/>
      <c r="AB35" s="76"/>
      <c r="AC35" s="74"/>
      <c r="AD35" s="71"/>
      <c r="AE35" s="38"/>
      <c r="AF35" s="79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 t="str">
        <f t="shared" si="64"/>
        <v/>
      </c>
      <c r="AY35" s="80" t="str">
        <f t="shared" si="65"/>
        <v/>
      </c>
      <c r="AZ35" s="80" t="str">
        <f t="shared" si="66"/>
        <v/>
      </c>
      <c r="BA35" s="80"/>
      <c r="BB35" s="80"/>
      <c r="BC35" s="80"/>
      <c r="BD35" s="80"/>
      <c r="BE35" s="80"/>
      <c r="BF35" s="80"/>
      <c r="BG35" s="80"/>
      <c r="BH35" s="81" t="str">
        <f t="shared" si="67"/>
        <v/>
      </c>
      <c r="BI35" s="81" t="str">
        <f t="shared" si="68"/>
        <v/>
      </c>
      <c r="BJ35" s="81" t="str">
        <f t="shared" si="69"/>
        <v/>
      </c>
      <c r="BK35" s="81" t="str">
        <f t="shared" si="70"/>
        <v/>
      </c>
      <c r="BL35" s="81" t="str">
        <f t="shared" si="71"/>
        <v/>
      </c>
      <c r="BM35" s="81" t="str">
        <f t="shared" si="72"/>
        <v/>
      </c>
      <c r="BN35" s="81" t="str">
        <f t="shared" si="73"/>
        <v/>
      </c>
      <c r="BO35" s="81" t="str">
        <f t="shared" si="74"/>
        <v/>
      </c>
      <c r="BP35" s="81" t="str">
        <f t="shared" si="75"/>
        <v/>
      </c>
      <c r="BQ35" s="81" t="str">
        <f t="shared" si="76"/>
        <v/>
      </c>
      <c r="BR35" s="81" t="str">
        <f t="shared" si="77"/>
        <v/>
      </c>
      <c r="BS35" s="81" t="str">
        <f t="shared" si="78"/>
        <v/>
      </c>
      <c r="BT35" s="81" t="str">
        <f t="shared" si="79"/>
        <v/>
      </c>
      <c r="BU35" s="81" t="str">
        <f t="shared" si="80"/>
        <v/>
      </c>
      <c r="BV35" s="81" t="str">
        <f t="shared" si="81"/>
        <v/>
      </c>
      <c r="BW35" s="81" t="str">
        <f t="shared" si="82"/>
        <v/>
      </c>
      <c r="BX35" s="81" t="str">
        <f t="shared" si="83"/>
        <v/>
      </c>
      <c r="BY35" s="81" t="str">
        <f t="shared" si="84"/>
        <v/>
      </c>
      <c r="BZ35" s="81" t="str">
        <f t="shared" si="85"/>
        <v/>
      </c>
      <c r="CA35" s="81" t="str">
        <f t="shared" si="86"/>
        <v/>
      </c>
      <c r="CB35" s="82"/>
      <c r="CC35" s="83"/>
      <c r="CD35" s="83"/>
      <c r="CE35" s="83"/>
      <c r="CF35" s="80"/>
      <c r="CG35" s="80"/>
      <c r="CH35" s="83"/>
      <c r="CI35" s="84"/>
      <c r="CJ35" s="84"/>
      <c r="CK35" s="85"/>
      <c r="CL35" s="85"/>
      <c r="CM35" s="77"/>
      <c r="CN35" s="77"/>
      <c r="CO35" s="77"/>
      <c r="CP35" s="77"/>
      <c r="CQ35" s="77"/>
      <c r="CR35" s="77"/>
      <c r="CS35" s="77"/>
      <c r="CT35" s="83"/>
      <c r="CU35" s="83"/>
      <c r="CV35" s="83"/>
      <c r="CW35" s="83"/>
      <c r="CX35" s="83"/>
      <c r="CY35" s="83"/>
      <c r="CZ35" s="83"/>
    </row>
    <row r="36" spans="1:104" s="39" customFormat="1" ht="24" customHeight="1" x14ac:dyDescent="0.25">
      <c r="A36" s="69"/>
      <c r="B36" s="70"/>
      <c r="C36" s="70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2"/>
      <c r="Y36" s="73"/>
      <c r="Z36" s="74"/>
      <c r="AA36" s="75"/>
      <c r="AB36" s="76"/>
      <c r="AC36" s="74"/>
      <c r="AD36" s="71"/>
      <c r="AE36" s="38"/>
      <c r="AF36" s="79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 t="str">
        <f t="shared" si="64"/>
        <v/>
      </c>
      <c r="AY36" s="80" t="str">
        <f t="shared" si="65"/>
        <v/>
      </c>
      <c r="AZ36" s="80" t="str">
        <f t="shared" si="66"/>
        <v/>
      </c>
      <c r="BA36" s="80"/>
      <c r="BB36" s="80"/>
      <c r="BC36" s="80"/>
      <c r="BD36" s="80"/>
      <c r="BE36" s="80"/>
      <c r="BF36" s="80"/>
      <c r="BG36" s="80"/>
      <c r="BH36" s="81" t="str">
        <f t="shared" si="67"/>
        <v/>
      </c>
      <c r="BI36" s="81" t="str">
        <f t="shared" si="68"/>
        <v/>
      </c>
      <c r="BJ36" s="81" t="str">
        <f t="shared" si="69"/>
        <v/>
      </c>
      <c r="BK36" s="81" t="str">
        <f t="shared" si="70"/>
        <v/>
      </c>
      <c r="BL36" s="81" t="str">
        <f t="shared" si="71"/>
        <v/>
      </c>
      <c r="BM36" s="81" t="str">
        <f t="shared" si="72"/>
        <v/>
      </c>
      <c r="BN36" s="81" t="str">
        <f t="shared" si="73"/>
        <v/>
      </c>
      <c r="BO36" s="81" t="str">
        <f t="shared" si="74"/>
        <v/>
      </c>
      <c r="BP36" s="81" t="str">
        <f t="shared" si="75"/>
        <v/>
      </c>
      <c r="BQ36" s="81" t="str">
        <f t="shared" si="76"/>
        <v/>
      </c>
      <c r="BR36" s="81" t="str">
        <f t="shared" si="77"/>
        <v/>
      </c>
      <c r="BS36" s="81" t="str">
        <f t="shared" si="78"/>
        <v/>
      </c>
      <c r="BT36" s="81" t="str">
        <f t="shared" si="79"/>
        <v/>
      </c>
      <c r="BU36" s="81" t="str">
        <f t="shared" si="80"/>
        <v/>
      </c>
      <c r="BV36" s="81" t="str">
        <f t="shared" si="81"/>
        <v/>
      </c>
      <c r="BW36" s="81" t="str">
        <f t="shared" si="82"/>
        <v/>
      </c>
      <c r="BX36" s="81" t="str">
        <f t="shared" si="83"/>
        <v/>
      </c>
      <c r="BY36" s="81" t="str">
        <f t="shared" si="84"/>
        <v/>
      </c>
      <c r="BZ36" s="81" t="str">
        <f t="shared" si="85"/>
        <v/>
      </c>
      <c r="CA36" s="81" t="str">
        <f t="shared" si="86"/>
        <v/>
      </c>
      <c r="CB36" s="82"/>
      <c r="CC36" s="83"/>
      <c r="CD36" s="83"/>
      <c r="CE36" s="83"/>
      <c r="CF36" s="80"/>
      <c r="CG36" s="80"/>
      <c r="CH36" s="83"/>
      <c r="CI36" s="84"/>
      <c r="CJ36" s="84"/>
      <c r="CK36" s="85"/>
      <c r="CL36" s="85"/>
      <c r="CM36" s="77"/>
      <c r="CN36" s="77"/>
      <c r="CO36" s="77"/>
      <c r="CP36" s="77"/>
      <c r="CQ36" s="77"/>
      <c r="CR36" s="77"/>
      <c r="CS36" s="77"/>
      <c r="CT36" s="83"/>
      <c r="CU36" s="83"/>
      <c r="CV36" s="83"/>
      <c r="CW36" s="83"/>
      <c r="CX36" s="83"/>
      <c r="CY36" s="83"/>
      <c r="CZ36" s="83"/>
    </row>
    <row r="37" spans="1:104" s="39" customFormat="1" ht="24" customHeight="1" x14ac:dyDescent="0.25">
      <c r="A37" s="69"/>
      <c r="B37" s="70"/>
      <c r="C37" s="70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2"/>
      <c r="Y37" s="73"/>
      <c r="Z37" s="74"/>
      <c r="AA37" s="75"/>
      <c r="AB37" s="76"/>
      <c r="AC37" s="74"/>
      <c r="AD37" s="71"/>
      <c r="AE37" s="38"/>
      <c r="AF37" s="79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 t="str">
        <f t="shared" si="64"/>
        <v/>
      </c>
      <c r="AY37" s="80" t="str">
        <f t="shared" si="65"/>
        <v/>
      </c>
      <c r="AZ37" s="80" t="str">
        <f t="shared" si="66"/>
        <v/>
      </c>
      <c r="BA37" s="80"/>
      <c r="BB37" s="80"/>
      <c r="BC37" s="80"/>
      <c r="BD37" s="80"/>
      <c r="BE37" s="80"/>
      <c r="BF37" s="80"/>
      <c r="BG37" s="80"/>
      <c r="BH37" s="81" t="str">
        <f t="shared" si="67"/>
        <v/>
      </c>
      <c r="BI37" s="81" t="str">
        <f t="shared" si="68"/>
        <v/>
      </c>
      <c r="BJ37" s="81" t="str">
        <f t="shared" si="69"/>
        <v/>
      </c>
      <c r="BK37" s="81" t="str">
        <f t="shared" si="70"/>
        <v/>
      </c>
      <c r="BL37" s="81" t="str">
        <f t="shared" si="71"/>
        <v/>
      </c>
      <c r="BM37" s="81" t="str">
        <f t="shared" si="72"/>
        <v/>
      </c>
      <c r="BN37" s="81" t="str">
        <f t="shared" si="73"/>
        <v/>
      </c>
      <c r="BO37" s="81" t="str">
        <f t="shared" si="74"/>
        <v/>
      </c>
      <c r="BP37" s="81" t="str">
        <f t="shared" si="75"/>
        <v/>
      </c>
      <c r="BQ37" s="81" t="str">
        <f t="shared" si="76"/>
        <v/>
      </c>
      <c r="BR37" s="81" t="str">
        <f t="shared" si="77"/>
        <v/>
      </c>
      <c r="BS37" s="81" t="str">
        <f t="shared" si="78"/>
        <v/>
      </c>
      <c r="BT37" s="81" t="str">
        <f t="shared" si="79"/>
        <v/>
      </c>
      <c r="BU37" s="81" t="str">
        <f t="shared" si="80"/>
        <v/>
      </c>
      <c r="BV37" s="81" t="str">
        <f t="shared" si="81"/>
        <v/>
      </c>
      <c r="BW37" s="81" t="str">
        <f t="shared" si="82"/>
        <v/>
      </c>
      <c r="BX37" s="81" t="str">
        <f t="shared" si="83"/>
        <v/>
      </c>
      <c r="BY37" s="81" t="str">
        <f t="shared" si="84"/>
        <v/>
      </c>
      <c r="BZ37" s="81" t="str">
        <f t="shared" si="85"/>
        <v/>
      </c>
      <c r="CA37" s="81" t="str">
        <f t="shared" si="86"/>
        <v/>
      </c>
      <c r="CB37" s="82"/>
      <c r="CC37" s="83"/>
      <c r="CD37" s="83"/>
      <c r="CE37" s="83"/>
      <c r="CF37" s="80"/>
      <c r="CG37" s="80"/>
      <c r="CH37" s="83"/>
      <c r="CI37" s="84"/>
      <c r="CJ37" s="84"/>
      <c r="CK37" s="85"/>
      <c r="CL37" s="85"/>
      <c r="CM37" s="77"/>
      <c r="CN37" s="77"/>
      <c r="CO37" s="77"/>
      <c r="CP37" s="77"/>
      <c r="CQ37" s="77"/>
      <c r="CR37" s="77"/>
      <c r="CS37" s="77"/>
      <c r="CT37" s="83"/>
      <c r="CU37" s="83"/>
      <c r="CV37" s="83"/>
      <c r="CW37" s="83"/>
      <c r="CX37" s="83"/>
      <c r="CY37" s="83"/>
      <c r="CZ37" s="83"/>
    </row>
    <row r="38" spans="1:104" s="39" customFormat="1" ht="24" customHeight="1" x14ac:dyDescent="0.25">
      <c r="A38" s="69"/>
      <c r="B38" s="70"/>
      <c r="C38" s="70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2"/>
      <c r="Y38" s="73"/>
      <c r="Z38" s="74"/>
      <c r="AA38" s="75"/>
      <c r="AB38" s="76"/>
      <c r="AC38" s="74"/>
      <c r="AD38" s="71"/>
      <c r="AE38" s="38"/>
      <c r="AF38" s="77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 t="str">
        <f t="shared" si="64"/>
        <v/>
      </c>
      <c r="AY38" s="80" t="str">
        <f t="shared" si="65"/>
        <v/>
      </c>
      <c r="AZ38" s="80" t="str">
        <f t="shared" si="66"/>
        <v/>
      </c>
      <c r="BA38" s="80"/>
      <c r="BB38" s="80"/>
      <c r="BC38" s="80"/>
      <c r="BD38" s="80"/>
      <c r="BE38" s="80"/>
      <c r="BF38" s="80"/>
      <c r="BG38" s="80"/>
      <c r="BH38" s="81" t="str">
        <f t="shared" si="67"/>
        <v/>
      </c>
      <c r="BI38" s="81" t="str">
        <f t="shared" si="68"/>
        <v/>
      </c>
      <c r="BJ38" s="81" t="str">
        <f t="shared" si="69"/>
        <v/>
      </c>
      <c r="BK38" s="81" t="str">
        <f t="shared" si="70"/>
        <v/>
      </c>
      <c r="BL38" s="81" t="str">
        <f t="shared" si="71"/>
        <v/>
      </c>
      <c r="BM38" s="81" t="str">
        <f t="shared" si="72"/>
        <v/>
      </c>
      <c r="BN38" s="81" t="str">
        <f t="shared" si="73"/>
        <v/>
      </c>
      <c r="BO38" s="81" t="str">
        <f t="shared" si="74"/>
        <v/>
      </c>
      <c r="BP38" s="81" t="str">
        <f t="shared" si="75"/>
        <v/>
      </c>
      <c r="BQ38" s="81" t="str">
        <f t="shared" si="76"/>
        <v/>
      </c>
      <c r="BR38" s="81" t="str">
        <f t="shared" si="77"/>
        <v/>
      </c>
      <c r="BS38" s="81" t="str">
        <f t="shared" si="78"/>
        <v/>
      </c>
      <c r="BT38" s="81" t="str">
        <f t="shared" si="79"/>
        <v/>
      </c>
      <c r="BU38" s="81" t="str">
        <f t="shared" si="80"/>
        <v/>
      </c>
      <c r="BV38" s="81" t="str">
        <f t="shared" si="81"/>
        <v/>
      </c>
      <c r="BW38" s="81" t="str">
        <f t="shared" si="82"/>
        <v/>
      </c>
      <c r="BX38" s="81" t="str">
        <f t="shared" si="83"/>
        <v/>
      </c>
      <c r="BY38" s="81" t="str">
        <f t="shared" si="84"/>
        <v/>
      </c>
      <c r="BZ38" s="81" t="str">
        <f t="shared" si="85"/>
        <v/>
      </c>
      <c r="CA38" s="81" t="str">
        <f t="shared" si="86"/>
        <v/>
      </c>
      <c r="CB38" s="82"/>
      <c r="CC38" s="83"/>
      <c r="CD38" s="83"/>
      <c r="CE38" s="83"/>
      <c r="CF38" s="80"/>
      <c r="CG38" s="80"/>
      <c r="CH38" s="83"/>
      <c r="CI38" s="84"/>
      <c r="CJ38" s="84"/>
      <c r="CK38" s="85"/>
      <c r="CL38" s="85"/>
      <c r="CM38" s="77"/>
      <c r="CN38" s="77"/>
      <c r="CO38" s="77"/>
      <c r="CP38" s="77"/>
      <c r="CQ38" s="77"/>
      <c r="CR38" s="77"/>
      <c r="CS38" s="77"/>
      <c r="CT38" s="83"/>
      <c r="CU38" s="83"/>
      <c r="CV38" s="83"/>
      <c r="CW38" s="83"/>
      <c r="CX38" s="83"/>
      <c r="CY38" s="83"/>
      <c r="CZ38" s="83"/>
    </row>
    <row r="39" spans="1:104" s="39" customFormat="1" ht="24" customHeight="1" x14ac:dyDescent="0.25">
      <c r="A39" s="69"/>
      <c r="B39" s="70"/>
      <c r="C39" s="77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7"/>
      <c r="Y39" s="77"/>
      <c r="Z39" s="77"/>
      <c r="AA39" s="77"/>
      <c r="AB39" s="77"/>
      <c r="AC39" s="77"/>
      <c r="AD39" s="77"/>
      <c r="AE39" s="24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83"/>
      <c r="CI39" s="84"/>
      <c r="CJ39" s="84"/>
      <c r="CK39" s="85"/>
      <c r="CL39" s="85"/>
      <c r="CM39" s="77"/>
      <c r="CN39" s="77"/>
      <c r="CO39" s="77"/>
      <c r="CP39" s="77"/>
      <c r="CQ39" s="77"/>
      <c r="CR39" s="77"/>
      <c r="CS39" s="77"/>
      <c r="CT39" s="83"/>
      <c r="CU39" s="83"/>
      <c r="CV39" s="83"/>
      <c r="CW39" s="83"/>
      <c r="CX39" s="83"/>
      <c r="CY39" s="83"/>
      <c r="CZ39" s="83"/>
    </row>
    <row r="40" spans="1:104" s="39" customFormat="1" ht="24" customHeight="1" x14ac:dyDescent="0.4">
      <c r="A40" s="69"/>
      <c r="B40" s="77"/>
      <c r="C40" s="70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7"/>
      <c r="Y40" s="77"/>
      <c r="Z40" s="77"/>
      <c r="AA40" s="77"/>
      <c r="AB40" s="77"/>
      <c r="AC40" s="78"/>
      <c r="AD40" s="77"/>
      <c r="AE40" s="24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84"/>
      <c r="CJ40" s="84"/>
      <c r="CK40" s="85"/>
      <c r="CL40" s="85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</row>
    <row r="41" spans="1:104" s="39" customFormat="1" ht="24" customHeight="1" x14ac:dyDescent="0.25">
      <c r="A41" s="77"/>
      <c r="B41" s="70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24"/>
      <c r="AF41" s="24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83"/>
      <c r="CU41" s="83"/>
      <c r="CV41" s="83"/>
      <c r="CW41" s="83"/>
      <c r="CX41" s="83"/>
      <c r="CY41" s="83"/>
      <c r="CZ41" s="83"/>
    </row>
    <row r="42" spans="1:104" s="24" customFormat="1" x14ac:dyDescent="0.25">
      <c r="B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</row>
    <row r="43" spans="1:104" s="24" customFormat="1" x14ac:dyDescent="0.25"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</row>
    <row r="44" spans="1:104" s="24" customFormat="1" x14ac:dyDescent="0.25"/>
    <row r="45" spans="1:104" s="24" customFormat="1" x14ac:dyDescent="0.25"/>
    <row r="46" spans="1:104" s="24" customFormat="1" x14ac:dyDescent="0.25"/>
    <row r="47" spans="1:104" s="24" customFormat="1" x14ac:dyDescent="0.25"/>
    <row r="48" spans="1:104" s="24" customFormat="1" x14ac:dyDescent="0.25"/>
    <row r="49" s="24" customFormat="1" x14ac:dyDescent="0.25"/>
    <row r="50" s="24" customFormat="1" x14ac:dyDescent="0.25"/>
    <row r="51" s="24" customFormat="1" x14ac:dyDescent="0.25"/>
    <row r="52" s="24" customFormat="1" x14ac:dyDescent="0.25"/>
    <row r="53" s="24" customFormat="1" x14ac:dyDescent="0.25"/>
    <row r="54" s="24" customFormat="1" x14ac:dyDescent="0.25"/>
    <row r="55" s="24" customFormat="1" x14ac:dyDescent="0.25"/>
    <row r="56" s="24" customFormat="1" x14ac:dyDescent="0.25"/>
    <row r="57" s="24" customFormat="1" x14ac:dyDescent="0.25"/>
    <row r="58" s="24" customFormat="1" x14ac:dyDescent="0.25"/>
    <row r="59" s="24" customFormat="1" x14ac:dyDescent="0.25"/>
    <row r="60" s="24" customFormat="1" x14ac:dyDescent="0.25"/>
    <row r="61" s="24" customFormat="1" x14ac:dyDescent="0.25"/>
    <row r="62" s="24" customFormat="1" x14ac:dyDescent="0.25"/>
    <row r="63" s="24" customFormat="1" x14ac:dyDescent="0.25"/>
    <row r="64" s="24" customFormat="1" x14ac:dyDescent="0.25"/>
    <row r="65" spans="1:97" s="24" customFormat="1" x14ac:dyDescent="0.25">
      <c r="AF65"/>
    </row>
    <row r="66" spans="1:97" s="24" customFormat="1" x14ac:dyDescent="0.25">
      <c r="A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</row>
    <row r="67" spans="1:97" s="24" customForma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</row>
    <row r="68" spans="1:97" s="24" customForma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</row>
  </sheetData>
  <mergeCells count="10">
    <mergeCell ref="A3:B3"/>
    <mergeCell ref="D1:W1"/>
    <mergeCell ref="A1:B2"/>
    <mergeCell ref="X1:Z1"/>
    <mergeCell ref="AA1:AC1"/>
    <mergeCell ref="X2:Y2"/>
    <mergeCell ref="AA2:AB2"/>
    <mergeCell ref="D2:W2"/>
    <mergeCell ref="X3:Y3"/>
    <mergeCell ref="AA3:AB3"/>
  </mergeCells>
  <conditionalFormatting sqref="AC5:AC38 Z5:Z38">
    <cfRule type="expression" dxfId="2" priority="8">
      <formula>ABS(Z5)&gt;=0.05</formula>
    </cfRule>
  </conditionalFormatting>
  <conditionalFormatting sqref="AA5:AA38">
    <cfRule type="expression" dxfId="1" priority="2">
      <formula>OR(ABS($AA5+$AB5)&gt;$AA$3,ABS($AA5-$AB5)&gt;$AA$3)</formula>
    </cfRule>
  </conditionalFormatting>
  <conditionalFormatting sqref="X5:X38">
    <cfRule type="expression" dxfId="0" priority="1">
      <formula>OR(ABS($X5+$Y5)&gt;$X$3,ABS($X5-$Y5)&gt;$X$3)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A24" sqref="A24"/>
    </sheetView>
  </sheetViews>
  <sheetFormatPr defaultColWidth="11.42578125" defaultRowHeight="15" x14ac:dyDescent="0.25"/>
  <sheetData>
    <row r="1" spans="1:8" x14ac:dyDescent="0.25">
      <c r="A1" s="28">
        <v>8.8000000000000007</v>
      </c>
      <c r="B1" s="29">
        <v>8.84</v>
      </c>
      <c r="C1" s="29">
        <v>8.69</v>
      </c>
      <c r="D1" s="29">
        <v>8.4499999999999993</v>
      </c>
      <c r="E1" s="29">
        <v>7.54</v>
      </c>
      <c r="F1" s="30">
        <v>8.3699999999999992</v>
      </c>
      <c r="G1" s="30">
        <v>6.89</v>
      </c>
      <c r="H1" s="30">
        <v>2.21</v>
      </c>
    </row>
    <row r="2" spans="1:8" x14ac:dyDescent="0.25">
      <c r="A2" s="31">
        <v>6.22</v>
      </c>
      <c r="B2" s="32">
        <v>6.09</v>
      </c>
      <c r="C2" s="32">
        <v>6.21</v>
      </c>
      <c r="D2" s="32">
        <v>6.22</v>
      </c>
      <c r="E2" s="32">
        <v>5.19</v>
      </c>
      <c r="F2" s="33">
        <v>3.11</v>
      </c>
      <c r="G2" s="33">
        <v>1.97</v>
      </c>
      <c r="H2" s="33">
        <v>1.04</v>
      </c>
    </row>
    <row r="3" spans="1:8" x14ac:dyDescent="0.25">
      <c r="A3" s="31">
        <v>4.7699999999999996</v>
      </c>
      <c r="B3" s="32">
        <v>4.74</v>
      </c>
      <c r="C3" s="32">
        <v>4.74</v>
      </c>
      <c r="D3" s="32">
        <v>4.68</v>
      </c>
      <c r="E3" s="32">
        <v>3.75</v>
      </c>
      <c r="F3" s="33">
        <v>3.09</v>
      </c>
      <c r="G3" s="33">
        <v>1.68</v>
      </c>
      <c r="H3" s="33">
        <v>1.19</v>
      </c>
    </row>
    <row r="4" spans="1:8" x14ac:dyDescent="0.25">
      <c r="A4" s="31">
        <v>14.4</v>
      </c>
      <c r="B4" s="32">
        <v>13.34</v>
      </c>
      <c r="C4" s="32">
        <v>13.93</v>
      </c>
      <c r="D4" s="32">
        <v>13.71</v>
      </c>
      <c r="E4" s="32">
        <v>12.48</v>
      </c>
      <c r="F4" s="33">
        <v>6.46</v>
      </c>
      <c r="G4" s="33">
        <v>8.3000000000000007</v>
      </c>
      <c r="H4" s="33">
        <v>3.94</v>
      </c>
    </row>
    <row r="5" spans="1:8" x14ac:dyDescent="0.25">
      <c r="A5" s="31">
        <v>4.2300000000000004</v>
      </c>
      <c r="B5" s="32">
        <v>4.2699999999999996</v>
      </c>
      <c r="C5" s="32">
        <v>4.28</v>
      </c>
      <c r="D5" s="32">
        <v>4.12</v>
      </c>
      <c r="E5" s="32">
        <v>3.13</v>
      </c>
      <c r="F5" s="33">
        <v>2.36</v>
      </c>
      <c r="G5" s="33">
        <v>1.27</v>
      </c>
      <c r="H5" s="33">
        <v>1.18</v>
      </c>
    </row>
    <row r="6" spans="1:8" x14ac:dyDescent="0.25">
      <c r="A6" s="31">
        <v>22.79</v>
      </c>
      <c r="B6" s="32">
        <v>22.73</v>
      </c>
      <c r="C6" s="32">
        <v>21.95</v>
      </c>
      <c r="D6" s="32">
        <v>20.69</v>
      </c>
      <c r="E6" s="32">
        <v>17.66</v>
      </c>
      <c r="F6" s="33">
        <v>9.31</v>
      </c>
      <c r="G6" s="33">
        <v>6.84</v>
      </c>
      <c r="H6" s="33">
        <v>2.69</v>
      </c>
    </row>
    <row r="7" spans="1:8" x14ac:dyDescent="0.25">
      <c r="A7" s="31">
        <v>5.59</v>
      </c>
      <c r="B7" s="32">
        <v>5.57</v>
      </c>
      <c r="C7" s="32">
        <v>5.47</v>
      </c>
      <c r="D7" s="32">
        <v>5.43</v>
      </c>
      <c r="E7" s="32">
        <v>5.51</v>
      </c>
      <c r="F7" s="33">
        <v>3.07</v>
      </c>
      <c r="G7" s="33">
        <v>2.4700000000000002</v>
      </c>
      <c r="H7" s="33">
        <v>1.97</v>
      </c>
    </row>
    <row r="8" spans="1:8" x14ac:dyDescent="0.25">
      <c r="A8" s="31">
        <v>9.3699999999999992</v>
      </c>
      <c r="B8" s="32">
        <v>9.3000000000000007</v>
      </c>
      <c r="C8" s="32">
        <v>9.24</v>
      </c>
      <c r="D8" s="32">
        <v>9.26</v>
      </c>
      <c r="E8" s="32">
        <v>8.8800000000000008</v>
      </c>
      <c r="F8" s="33">
        <v>5.49</v>
      </c>
      <c r="G8" s="33">
        <v>8.16</v>
      </c>
      <c r="H8" s="33">
        <v>1.81</v>
      </c>
    </row>
    <row r="9" spans="1:8" x14ac:dyDescent="0.25">
      <c r="A9" s="31">
        <v>39.590000000000003</v>
      </c>
      <c r="B9" s="32">
        <v>39.75</v>
      </c>
      <c r="C9" s="32">
        <v>38.299999999999997</v>
      </c>
      <c r="D9" s="32">
        <v>38.409999999999997</v>
      </c>
      <c r="E9" s="32">
        <v>31.12</v>
      </c>
      <c r="F9" s="33">
        <v>24.17</v>
      </c>
      <c r="G9" s="33">
        <v>22.24</v>
      </c>
      <c r="H9" s="33">
        <v>9.86</v>
      </c>
    </row>
    <row r="10" spans="1:8" x14ac:dyDescent="0.25">
      <c r="A10" s="31">
        <v>3.73</v>
      </c>
      <c r="B10" s="32">
        <v>3.82</v>
      </c>
      <c r="C10" s="32">
        <v>3.74</v>
      </c>
      <c r="D10" s="32">
        <v>3.64</v>
      </c>
      <c r="E10" s="32">
        <v>2.77</v>
      </c>
      <c r="F10" s="33">
        <v>1.63</v>
      </c>
      <c r="G10" s="33">
        <v>0.86099999999999999</v>
      </c>
      <c r="H10" s="33">
        <v>0.72599999999999998</v>
      </c>
    </row>
    <row r="11" spans="1:8" x14ac:dyDescent="0.25">
      <c r="A11" s="31">
        <v>11</v>
      </c>
      <c r="B11" s="32">
        <v>11.4</v>
      </c>
      <c r="C11" s="32">
        <v>11</v>
      </c>
      <c r="D11" s="32">
        <v>9.3000000000000007</v>
      </c>
      <c r="E11" s="32">
        <v>9.5</v>
      </c>
      <c r="F11" s="33">
        <v>6.3692900000000003</v>
      </c>
      <c r="G11" s="33">
        <v>6.0654199999999996</v>
      </c>
      <c r="H11" s="33">
        <v>2.3769</v>
      </c>
    </row>
    <row r="12" spans="1:8" x14ac:dyDescent="0.25">
      <c r="A12" s="31">
        <v>13</v>
      </c>
      <c r="B12" s="32">
        <v>12.6</v>
      </c>
      <c r="C12" s="32">
        <v>12</v>
      </c>
      <c r="D12" s="32">
        <v>12.1</v>
      </c>
      <c r="E12" s="32">
        <v>11.7</v>
      </c>
      <c r="F12" s="33">
        <v>6.71279</v>
      </c>
      <c r="G12" s="33">
        <v>7.5088400000000002</v>
      </c>
      <c r="H12" s="33">
        <v>2.9133</v>
      </c>
    </row>
    <row r="13" spans="1:8" x14ac:dyDescent="0.25">
      <c r="A13" s="31">
        <v>15</v>
      </c>
      <c r="B13" s="32">
        <v>12.6</v>
      </c>
      <c r="C13" s="32">
        <v>12.2</v>
      </c>
      <c r="D13" s="32">
        <v>12</v>
      </c>
      <c r="E13" s="32">
        <v>11.2</v>
      </c>
      <c r="F13" s="33">
        <v>7.7349399999999999</v>
      </c>
      <c r="G13" s="33">
        <v>8.1854399999999998</v>
      </c>
      <c r="H13" s="33">
        <v>3.2656200000000002</v>
      </c>
    </row>
    <row r="14" spans="1:8" x14ac:dyDescent="0.25">
      <c r="A14" s="31">
        <v>17</v>
      </c>
      <c r="B14" s="32">
        <v>17</v>
      </c>
      <c r="C14" s="32">
        <v>16.5</v>
      </c>
      <c r="D14" s="32">
        <v>15</v>
      </c>
      <c r="E14" s="32">
        <v>14.9</v>
      </c>
      <c r="F14" s="33">
        <v>9.9436400000000003</v>
      </c>
      <c r="G14" s="33">
        <v>7.40679</v>
      </c>
      <c r="H14" s="33">
        <v>4.1826800000000004</v>
      </c>
    </row>
    <row r="15" spans="1:8" x14ac:dyDescent="0.25">
      <c r="A15" s="31">
        <v>19</v>
      </c>
      <c r="B15" s="32">
        <v>18.3</v>
      </c>
      <c r="C15" s="32">
        <v>17</v>
      </c>
      <c r="D15" s="32">
        <v>16</v>
      </c>
      <c r="E15" s="32">
        <v>15.3</v>
      </c>
      <c r="F15" s="33">
        <v>9.3044200000000004</v>
      </c>
      <c r="G15" s="33">
        <v>9.5603700000000007</v>
      </c>
      <c r="H15" s="33">
        <v>4.0472999999999999</v>
      </c>
    </row>
    <row r="16" spans="1:8" x14ac:dyDescent="0.25">
      <c r="A16" s="31">
        <v>21</v>
      </c>
      <c r="B16" s="32">
        <v>20.2</v>
      </c>
      <c r="C16" s="32">
        <v>18.5</v>
      </c>
      <c r="D16" s="32">
        <v>18</v>
      </c>
      <c r="E16" s="32">
        <v>17.600000000000001</v>
      </c>
      <c r="F16" s="33">
        <v>12.467499999999999</v>
      </c>
      <c r="G16" s="33">
        <v>10.8973</v>
      </c>
      <c r="H16" s="33">
        <v>4.2975700000000003</v>
      </c>
    </row>
    <row r="17" spans="1:8" x14ac:dyDescent="0.25">
      <c r="A17" s="31">
        <v>23</v>
      </c>
      <c r="B17" s="32">
        <v>22</v>
      </c>
      <c r="C17" s="32">
        <v>22.2</v>
      </c>
      <c r="D17" s="32">
        <v>20.100000000000001</v>
      </c>
      <c r="E17" s="32">
        <v>19.3</v>
      </c>
      <c r="F17" s="33">
        <v>12.5106</v>
      </c>
      <c r="G17" s="33">
        <v>12.4727</v>
      </c>
      <c r="H17" s="33">
        <v>5.3687399999999998</v>
      </c>
    </row>
    <row r="18" spans="1:8" x14ac:dyDescent="0.25">
      <c r="A18" s="31">
        <v>25</v>
      </c>
      <c r="B18" s="32">
        <v>25.1</v>
      </c>
      <c r="C18" s="32">
        <v>24.9</v>
      </c>
      <c r="D18" s="32">
        <v>24</v>
      </c>
      <c r="E18" s="32">
        <v>19.600000000000001</v>
      </c>
      <c r="F18" s="33">
        <v>14.498100000000001</v>
      </c>
      <c r="G18" s="33">
        <v>12.769</v>
      </c>
      <c r="H18" s="33">
        <v>5.6497299999999999</v>
      </c>
    </row>
    <row r="19" spans="1:8" x14ac:dyDescent="0.25">
      <c r="A19" s="31">
        <v>27</v>
      </c>
      <c r="B19" s="32">
        <v>26</v>
      </c>
      <c r="C19" s="32">
        <v>25.8</v>
      </c>
      <c r="D19" s="32">
        <v>25.2</v>
      </c>
      <c r="E19" s="32">
        <v>22</v>
      </c>
      <c r="F19" s="33">
        <v>15.746</v>
      </c>
      <c r="G19" s="33">
        <v>14.110300000000001</v>
      </c>
      <c r="H19" s="33">
        <v>5.9363700000000001</v>
      </c>
    </row>
    <row r="20" spans="1:8" x14ac:dyDescent="0.25">
      <c r="A20" s="31">
        <v>29.4</v>
      </c>
      <c r="B20" s="32">
        <v>29</v>
      </c>
      <c r="C20" s="32">
        <v>28.5</v>
      </c>
      <c r="D20" s="32">
        <v>28</v>
      </c>
      <c r="E20" s="32">
        <v>21.8</v>
      </c>
      <c r="F20" s="33">
        <v>16.367999999999999</v>
      </c>
      <c r="G20" s="33">
        <v>14.6488</v>
      </c>
      <c r="H20" s="33">
        <v>6.49329</v>
      </c>
    </row>
    <row r="23" spans="1:8" x14ac:dyDescent="0.25">
      <c r="A23" t="s">
        <v>75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3"/>
  <sheetViews>
    <sheetView workbookViewId="0">
      <selection activeCell="F18" sqref="F18"/>
    </sheetView>
  </sheetViews>
  <sheetFormatPr defaultColWidth="11.42578125" defaultRowHeight="15" x14ac:dyDescent="0.25"/>
  <cols>
    <col min="1" max="16384" width="11.42578125" style="107"/>
  </cols>
  <sheetData>
    <row r="2" spans="2:13" ht="15.75" thickBot="1" x14ac:dyDescent="0.3"/>
    <row r="3" spans="2:13" ht="34.5" x14ac:dyDescent="0.45">
      <c r="B3" s="137" t="s">
        <v>73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9"/>
    </row>
    <row r="4" spans="2:13" x14ac:dyDescent="0.25">
      <c r="B4" s="140" t="s">
        <v>92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2"/>
    </row>
    <row r="5" spans="2:13" x14ac:dyDescent="0.25">
      <c r="B5" s="140" t="s">
        <v>91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2"/>
    </row>
    <row r="6" spans="2:13" x14ac:dyDescent="0.25">
      <c r="B6" s="14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2"/>
    </row>
    <row r="7" spans="2:13" x14ac:dyDescent="0.25">
      <c r="B7" s="140" t="s">
        <v>98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2"/>
    </row>
    <row r="8" spans="2:13" x14ac:dyDescent="0.25">
      <c r="B8" s="140" t="s">
        <v>99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2"/>
    </row>
    <row r="9" spans="2:13" x14ac:dyDescent="0.25">
      <c r="B9" s="140" t="s">
        <v>103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2"/>
    </row>
    <row r="10" spans="2:13" x14ac:dyDescent="0.25">
      <c r="B10" s="140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2"/>
    </row>
    <row r="11" spans="2:13" x14ac:dyDescent="0.25">
      <c r="B11" s="140" t="s">
        <v>102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2"/>
    </row>
    <row r="12" spans="2:13" x14ac:dyDescent="0.25">
      <c r="B12" s="140" t="s">
        <v>101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2"/>
    </row>
    <row r="13" spans="2:13" ht="15.75" thickBot="1" x14ac:dyDescent="0.3">
      <c r="B13" s="143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5"/>
    </row>
    <row r="14" spans="2:13" ht="45" thickBot="1" x14ac:dyDescent="0.6">
      <c r="B14" s="146"/>
    </row>
    <row r="15" spans="2:13" ht="44.25" x14ac:dyDescent="0.55000000000000004">
      <c r="B15" s="147" t="s">
        <v>74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9"/>
    </row>
    <row r="16" spans="2:13" x14ac:dyDescent="0.25">
      <c r="B16" s="170" t="s">
        <v>93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2"/>
    </row>
    <row r="17" spans="2:13" x14ac:dyDescent="0.25"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2"/>
    </row>
    <row r="18" spans="2:13" x14ac:dyDescent="0.25">
      <c r="B18" s="140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2"/>
    </row>
    <row r="19" spans="2:13" x14ac:dyDescent="0.25"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2"/>
    </row>
    <row r="20" spans="2:13" x14ac:dyDescent="0.25">
      <c r="B20" s="140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2"/>
    </row>
    <row r="21" spans="2:13" x14ac:dyDescent="0.25">
      <c r="B21" s="140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2"/>
    </row>
    <row r="22" spans="2:13" x14ac:dyDescent="0.25">
      <c r="B22" s="140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2"/>
    </row>
    <row r="23" spans="2:13" ht="15.75" thickBot="1" x14ac:dyDescent="0.3">
      <c r="B23" s="143" t="s">
        <v>100</v>
      </c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Forside</vt:lpstr>
      <vt:lpstr>Beskrivelse av betingelser</vt:lpstr>
      <vt:lpstr>Beregninger</vt:lpstr>
      <vt:lpstr>Bakgrunnsdata</vt:lpstr>
      <vt:lpstr>Konklusjon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Pål</dc:creator>
  <cp:lastModifiedBy>Anne Elisabeth Solsvik</cp:lastModifiedBy>
  <dcterms:created xsi:type="dcterms:W3CDTF">2014-08-04T07:23:45Z</dcterms:created>
  <dcterms:modified xsi:type="dcterms:W3CDTF">2018-01-05T12:35:38Z</dcterms:modified>
</cp:coreProperties>
</file>