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67B4A7C5-276B-4378-904F-3438F507FDA5}" xr6:coauthVersionLast="47" xr6:coauthVersionMax="47" xr10:uidLastSave="{00000000-0000-0000-0000-000000000000}"/>
  <bookViews>
    <workbookView xWindow="-120" yWindow="-120" windowWidth="29040" windowHeight="15720" activeTab="7" xr2:uid="{00000000-000D-0000-FFFF-FFFF00000000}"/>
  </bookViews>
  <sheets>
    <sheet name="HCG" sheetId="55" r:id="rId1"/>
    <sheet name="CEA" sheetId="54" r:id="rId2"/>
    <sheet name="CA125" sheetId="53" r:id="rId3"/>
    <sheet name="CA 15-3" sheetId="51" r:id="rId4"/>
    <sheet name="Forside  " sheetId="36" r:id="rId5"/>
    <sheet name="Beskrivelse av betingelser " sheetId="35" r:id="rId6"/>
    <sheet name="Bakgrunnsdata" sheetId="20" r:id="rId7"/>
    <sheet name="Konklusjon" sheetId="2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38" i="55" l="1"/>
  <c r="BZ38" i="55"/>
  <c r="BY38" i="55"/>
  <c r="BX38" i="55"/>
  <c r="BW38" i="55"/>
  <c r="BV38" i="55"/>
  <c r="BU38" i="55"/>
  <c r="BT38" i="55"/>
  <c r="BS38" i="55"/>
  <c r="BR38" i="55"/>
  <c r="BQ38" i="55"/>
  <c r="BP38" i="55"/>
  <c r="BO38" i="55"/>
  <c r="BN38" i="55"/>
  <c r="BM38" i="55"/>
  <c r="BL38" i="55"/>
  <c r="BK38" i="55"/>
  <c r="BJ38" i="55"/>
  <c r="BI38" i="55"/>
  <c r="BH38" i="55"/>
  <c r="AZ38" i="55"/>
  <c r="AY38" i="55"/>
  <c r="AX38" i="55"/>
  <c r="CA37" i="55"/>
  <c r="BZ37" i="55"/>
  <c r="BY37" i="55"/>
  <c r="BX37" i="55"/>
  <c r="BW37" i="55"/>
  <c r="BV37" i="55"/>
  <c r="BU37" i="55"/>
  <c r="BT37" i="55"/>
  <c r="BS37" i="55"/>
  <c r="BR37" i="55"/>
  <c r="BQ37" i="55"/>
  <c r="BP37" i="55"/>
  <c r="BO37" i="55"/>
  <c r="BN37" i="55"/>
  <c r="BM37" i="55"/>
  <c r="BL37" i="55"/>
  <c r="BK37" i="55"/>
  <c r="BJ37" i="55"/>
  <c r="BI37" i="55"/>
  <c r="BH37" i="55"/>
  <c r="AZ37" i="55"/>
  <c r="AY37" i="55"/>
  <c r="AX37" i="55"/>
  <c r="CA36" i="55"/>
  <c r="BZ36" i="55"/>
  <c r="BY36" i="55"/>
  <c r="BX36" i="55"/>
  <c r="BW36" i="55"/>
  <c r="BV36" i="55"/>
  <c r="BU36" i="55"/>
  <c r="BT36" i="55"/>
  <c r="BS36" i="55"/>
  <c r="BR36" i="55"/>
  <c r="BQ36" i="55"/>
  <c r="BP36" i="55"/>
  <c r="BO36" i="55"/>
  <c r="BN36" i="55"/>
  <c r="BM36" i="55"/>
  <c r="BL36" i="55"/>
  <c r="BK36" i="55"/>
  <c r="BJ36" i="55"/>
  <c r="BI36" i="55"/>
  <c r="BH36" i="55"/>
  <c r="AZ36" i="55"/>
  <c r="AY36" i="55"/>
  <c r="AX36" i="55"/>
  <c r="CA35" i="55"/>
  <c r="BZ35" i="55"/>
  <c r="BY35" i="55"/>
  <c r="BX35" i="55"/>
  <c r="BW35" i="55"/>
  <c r="BV35" i="55"/>
  <c r="BU35" i="55"/>
  <c r="BT35" i="55"/>
  <c r="BS35" i="55"/>
  <c r="BR35" i="55"/>
  <c r="BQ35" i="55"/>
  <c r="BP35" i="55"/>
  <c r="BO35" i="55"/>
  <c r="BN35" i="55"/>
  <c r="BM35" i="55"/>
  <c r="BL35" i="55"/>
  <c r="BK35" i="55"/>
  <c r="BJ35" i="55"/>
  <c r="BI35" i="55"/>
  <c r="BH35" i="55"/>
  <c r="AZ35" i="55"/>
  <c r="AY35" i="55"/>
  <c r="AX35" i="55"/>
  <c r="CA34" i="55"/>
  <c r="BZ34" i="55"/>
  <c r="BY34" i="55"/>
  <c r="BX34" i="55"/>
  <c r="BW34" i="55"/>
  <c r="BV34" i="55"/>
  <c r="BU34" i="55"/>
  <c r="BT34" i="55"/>
  <c r="BS34" i="55"/>
  <c r="BR34" i="55"/>
  <c r="BQ34" i="55"/>
  <c r="BP34" i="55"/>
  <c r="BO34" i="55"/>
  <c r="BN34" i="55"/>
  <c r="BM34" i="55"/>
  <c r="BL34" i="55"/>
  <c r="BK34" i="55"/>
  <c r="BJ34" i="55"/>
  <c r="BI34" i="55"/>
  <c r="BH34" i="55"/>
  <c r="AZ34" i="55"/>
  <c r="AY34" i="55"/>
  <c r="AX34" i="55"/>
  <c r="CA33" i="55"/>
  <c r="BZ33" i="55"/>
  <c r="BY33" i="55"/>
  <c r="BX33" i="55"/>
  <c r="BW33" i="55"/>
  <c r="BV33" i="55"/>
  <c r="BU33" i="55"/>
  <c r="BT33" i="55"/>
  <c r="BS33" i="55"/>
  <c r="BR33" i="55"/>
  <c r="BQ33" i="55"/>
  <c r="BP33" i="55"/>
  <c r="BO33" i="55"/>
  <c r="BN33" i="55"/>
  <c r="BM33" i="55"/>
  <c r="BL33" i="55"/>
  <c r="BK33" i="55"/>
  <c r="BJ33" i="55"/>
  <c r="BI33" i="55"/>
  <c r="BH33" i="55"/>
  <c r="AZ33" i="55"/>
  <c r="AY33" i="55"/>
  <c r="AX33" i="55"/>
  <c r="CA32" i="55"/>
  <c r="BZ32" i="55"/>
  <c r="BY32" i="55"/>
  <c r="BX32" i="55"/>
  <c r="BW32" i="55"/>
  <c r="BV32" i="55"/>
  <c r="BU32" i="55"/>
  <c r="BT32" i="55"/>
  <c r="BS32" i="55"/>
  <c r="BR32" i="55"/>
  <c r="BQ32" i="55"/>
  <c r="BP32" i="55"/>
  <c r="BO32" i="55"/>
  <c r="BN32" i="55"/>
  <c r="BM32" i="55"/>
  <c r="BL32" i="55"/>
  <c r="BK32" i="55"/>
  <c r="BJ32" i="55"/>
  <c r="BI32" i="55"/>
  <c r="BH32" i="55"/>
  <c r="AZ32" i="55"/>
  <c r="AY32" i="55"/>
  <c r="AX32" i="55"/>
  <c r="CA31" i="55"/>
  <c r="BZ31" i="55"/>
  <c r="BY31" i="55"/>
  <c r="BX31" i="55"/>
  <c r="BW31" i="55"/>
  <c r="BV31" i="55"/>
  <c r="BU31" i="55"/>
  <c r="BT31" i="55"/>
  <c r="BS31" i="55"/>
  <c r="BR31" i="55"/>
  <c r="BQ31" i="55"/>
  <c r="BP31" i="55"/>
  <c r="BO31" i="55"/>
  <c r="BN31" i="55"/>
  <c r="BM31" i="55"/>
  <c r="BL31" i="55"/>
  <c r="BK31" i="55"/>
  <c r="BJ31" i="55"/>
  <c r="BI31" i="55"/>
  <c r="BH31" i="55"/>
  <c r="AZ31" i="55"/>
  <c r="AY31" i="55"/>
  <c r="AX31" i="55"/>
  <c r="CA30" i="55"/>
  <c r="BZ30" i="55"/>
  <c r="BY30" i="55"/>
  <c r="BX30" i="55"/>
  <c r="BW30" i="55"/>
  <c r="BV30" i="55"/>
  <c r="BU30" i="55"/>
  <c r="BT30" i="55"/>
  <c r="BS30" i="55"/>
  <c r="BR30" i="55"/>
  <c r="BQ30" i="55"/>
  <c r="BP30" i="55"/>
  <c r="BO30" i="55"/>
  <c r="BN30" i="55"/>
  <c r="BM30" i="55"/>
  <c r="BL30" i="55"/>
  <c r="BK30" i="55"/>
  <c r="BJ30" i="55"/>
  <c r="BI30" i="55"/>
  <c r="BH30" i="55"/>
  <c r="AZ30" i="55"/>
  <c r="AY30" i="55"/>
  <c r="AX30" i="55"/>
  <c r="CA29" i="55"/>
  <c r="BZ29" i="55"/>
  <c r="BY29" i="55"/>
  <c r="BX29" i="55"/>
  <c r="BW29" i="55"/>
  <c r="BV29" i="55"/>
  <c r="BU29" i="55"/>
  <c r="BT29" i="55"/>
  <c r="BS29" i="55"/>
  <c r="BR29" i="55"/>
  <c r="BQ29" i="55"/>
  <c r="BP29" i="55"/>
  <c r="BO29" i="55"/>
  <c r="BN29" i="55"/>
  <c r="BM29" i="55"/>
  <c r="BL29" i="55"/>
  <c r="BK29" i="55"/>
  <c r="BJ29" i="55"/>
  <c r="BI29" i="55"/>
  <c r="BH29" i="55"/>
  <c r="AZ29" i="55"/>
  <c r="AY29" i="55"/>
  <c r="AX29" i="55"/>
  <c r="CA28" i="55"/>
  <c r="BZ28" i="55"/>
  <c r="BY28" i="55"/>
  <c r="BX28" i="55"/>
  <c r="BW28" i="55"/>
  <c r="BV28" i="55"/>
  <c r="BU28" i="55"/>
  <c r="BT28" i="55"/>
  <c r="BS28" i="55"/>
  <c r="BR28" i="55"/>
  <c r="BQ28" i="55"/>
  <c r="BP28" i="55"/>
  <c r="BO28" i="55"/>
  <c r="BN28" i="55"/>
  <c r="BM28" i="55"/>
  <c r="BL28" i="55"/>
  <c r="BK28" i="55"/>
  <c r="BJ28" i="55"/>
  <c r="BI28" i="55"/>
  <c r="BH28" i="55"/>
  <c r="AZ28" i="55"/>
  <c r="AY28" i="55"/>
  <c r="AX28" i="55"/>
  <c r="CA27" i="55"/>
  <c r="BZ27" i="55"/>
  <c r="BY27" i="55"/>
  <c r="BX27" i="55"/>
  <c r="BW27" i="55"/>
  <c r="BV27" i="55"/>
  <c r="BU27" i="55"/>
  <c r="BT27" i="55"/>
  <c r="BS27" i="55"/>
  <c r="BR27" i="55"/>
  <c r="BQ27" i="55"/>
  <c r="BP27" i="55"/>
  <c r="BO27" i="55"/>
  <c r="BN27" i="55"/>
  <c r="BM27" i="55"/>
  <c r="BL27" i="55"/>
  <c r="BK27" i="55"/>
  <c r="BJ27" i="55"/>
  <c r="BI27" i="55"/>
  <c r="BH27" i="55"/>
  <c r="AZ27" i="55"/>
  <c r="AY27" i="55"/>
  <c r="AX27" i="55"/>
  <c r="CA26" i="55"/>
  <c r="BZ26" i="55"/>
  <c r="BY26" i="55"/>
  <c r="BX26" i="55"/>
  <c r="BW26" i="55"/>
  <c r="BV26" i="55"/>
  <c r="BU26" i="55"/>
  <c r="BT26" i="55"/>
  <c r="BS26" i="55"/>
  <c r="BR26" i="55"/>
  <c r="BQ26" i="55"/>
  <c r="BP26" i="55"/>
  <c r="BO26" i="55"/>
  <c r="BN26" i="55"/>
  <c r="BM26" i="55"/>
  <c r="BL26" i="55"/>
  <c r="BK26" i="55"/>
  <c r="BJ26" i="55"/>
  <c r="BI26" i="55"/>
  <c r="BH26" i="55"/>
  <c r="AZ26" i="55"/>
  <c r="AY26" i="55"/>
  <c r="AX26" i="55"/>
  <c r="CA25" i="55"/>
  <c r="BZ25" i="55"/>
  <c r="BY25" i="55"/>
  <c r="BX25" i="55"/>
  <c r="BW25" i="55"/>
  <c r="BV25" i="55"/>
  <c r="BU25" i="55"/>
  <c r="BT25" i="55"/>
  <c r="BS25" i="55"/>
  <c r="BR25" i="55"/>
  <c r="BQ25" i="55"/>
  <c r="BP25" i="55"/>
  <c r="BO25" i="55"/>
  <c r="BN25" i="55"/>
  <c r="BM25" i="55"/>
  <c r="BL25" i="55"/>
  <c r="BK25" i="55"/>
  <c r="BJ25" i="55"/>
  <c r="BI25" i="55"/>
  <c r="BH25" i="55"/>
  <c r="AZ25" i="55"/>
  <c r="AY25" i="55"/>
  <c r="AX25" i="55"/>
  <c r="CA24" i="55"/>
  <c r="BZ24" i="55"/>
  <c r="BY24" i="55"/>
  <c r="BX24" i="55"/>
  <c r="BW24" i="55"/>
  <c r="BV24" i="55"/>
  <c r="BU24" i="55"/>
  <c r="BT24" i="55"/>
  <c r="BS24" i="55"/>
  <c r="BR24" i="55"/>
  <c r="BQ24" i="55"/>
  <c r="BP24" i="55"/>
  <c r="BO24" i="55"/>
  <c r="BN24" i="55"/>
  <c r="BM24" i="55"/>
  <c r="BL24" i="55"/>
  <c r="BK24" i="55"/>
  <c r="BJ24" i="55"/>
  <c r="BI24" i="55"/>
  <c r="BH24" i="55"/>
  <c r="AZ24" i="55"/>
  <c r="AY24" i="55"/>
  <c r="AX24" i="55"/>
  <c r="CA23" i="55"/>
  <c r="BZ23" i="55"/>
  <c r="BY23" i="55"/>
  <c r="BX23" i="55"/>
  <c r="BW23" i="55"/>
  <c r="BV23" i="55"/>
  <c r="BU23" i="55"/>
  <c r="BT23" i="55"/>
  <c r="BS23" i="55"/>
  <c r="BR23" i="55"/>
  <c r="BQ23" i="55"/>
  <c r="BP23" i="55"/>
  <c r="BO23" i="55"/>
  <c r="BN23" i="55"/>
  <c r="BM23" i="55"/>
  <c r="BL23" i="55"/>
  <c r="BK23" i="55"/>
  <c r="BJ23" i="55"/>
  <c r="BI23" i="55"/>
  <c r="BH23" i="55"/>
  <c r="AZ23" i="55"/>
  <c r="AY23" i="55"/>
  <c r="AX23" i="55"/>
  <c r="CA22" i="55"/>
  <c r="BZ22" i="55"/>
  <c r="BY22" i="55"/>
  <c r="BX22" i="55"/>
  <c r="BW22" i="55"/>
  <c r="BV22" i="55"/>
  <c r="BU22" i="55"/>
  <c r="BT22" i="55"/>
  <c r="BS22" i="55"/>
  <c r="BR22" i="55"/>
  <c r="BQ22" i="55"/>
  <c r="BP22" i="55"/>
  <c r="BO22" i="55"/>
  <c r="BN22" i="55"/>
  <c r="BM22" i="55"/>
  <c r="BL22" i="55"/>
  <c r="BK22" i="55"/>
  <c r="BJ22" i="55"/>
  <c r="BI22" i="55"/>
  <c r="BH22" i="55"/>
  <c r="AZ22" i="55"/>
  <c r="AY22" i="55"/>
  <c r="AX22" i="55"/>
  <c r="CA21" i="55"/>
  <c r="BZ21" i="55"/>
  <c r="BY21" i="55"/>
  <c r="BX21" i="55"/>
  <c r="BW21" i="55"/>
  <c r="BV21" i="55"/>
  <c r="BU21" i="55"/>
  <c r="BT21" i="55"/>
  <c r="BS21" i="55"/>
  <c r="BR21" i="55"/>
  <c r="BQ21" i="55"/>
  <c r="BP21" i="55"/>
  <c r="BO21" i="55"/>
  <c r="BN21" i="55"/>
  <c r="BM21" i="55"/>
  <c r="BL21" i="55"/>
  <c r="BK21" i="55"/>
  <c r="BJ21" i="55"/>
  <c r="BI21" i="55"/>
  <c r="BH21" i="55"/>
  <c r="AZ21" i="55"/>
  <c r="AY21" i="55"/>
  <c r="AX21" i="55"/>
  <c r="CA20" i="55"/>
  <c r="BZ20" i="55"/>
  <c r="BY20" i="55"/>
  <c r="BX20" i="55"/>
  <c r="BW20" i="55"/>
  <c r="BV20" i="55"/>
  <c r="BU20" i="55"/>
  <c r="BT20" i="55"/>
  <c r="BS20" i="55"/>
  <c r="BR20" i="55"/>
  <c r="BQ20" i="55"/>
  <c r="BP20" i="55"/>
  <c r="BO20" i="55"/>
  <c r="BN20" i="55"/>
  <c r="BM20" i="55"/>
  <c r="BL20" i="55"/>
  <c r="BK20" i="55"/>
  <c r="BJ20" i="55"/>
  <c r="BI20" i="55"/>
  <c r="BH20" i="55"/>
  <c r="AZ20" i="55"/>
  <c r="AY20" i="55"/>
  <c r="AX20" i="55"/>
  <c r="CA19" i="55"/>
  <c r="BZ19" i="55"/>
  <c r="BY19" i="55"/>
  <c r="BX19" i="55"/>
  <c r="BW19" i="55"/>
  <c r="BV19" i="55"/>
  <c r="BU19" i="55"/>
  <c r="BT19" i="55"/>
  <c r="BS19" i="55"/>
  <c r="BR19" i="55"/>
  <c r="BQ19" i="55"/>
  <c r="BP19" i="55"/>
  <c r="BO19" i="55"/>
  <c r="BN19" i="55"/>
  <c r="BM19" i="55"/>
  <c r="BL19" i="55"/>
  <c r="BK19" i="55"/>
  <c r="BJ19" i="55"/>
  <c r="BI19" i="55"/>
  <c r="BH19" i="55"/>
  <c r="AZ19" i="55"/>
  <c r="AY19" i="55"/>
  <c r="AX19" i="55"/>
  <c r="CA18" i="55"/>
  <c r="BZ18" i="55"/>
  <c r="BY18" i="55"/>
  <c r="BX18" i="55"/>
  <c r="BW18" i="55"/>
  <c r="BV18" i="55"/>
  <c r="BU18" i="55"/>
  <c r="BT18" i="55"/>
  <c r="BS18" i="55"/>
  <c r="BR18" i="55"/>
  <c r="BQ18" i="55"/>
  <c r="BP18" i="55"/>
  <c r="BO18" i="55"/>
  <c r="BN18" i="55"/>
  <c r="BM18" i="55"/>
  <c r="BL18" i="55"/>
  <c r="BK18" i="55"/>
  <c r="BJ18" i="55"/>
  <c r="BI18" i="55"/>
  <c r="BH18" i="55"/>
  <c r="AZ18" i="55"/>
  <c r="AY18" i="55"/>
  <c r="AX18" i="55"/>
  <c r="CA17" i="55"/>
  <c r="BZ17" i="55"/>
  <c r="BY17" i="55"/>
  <c r="BX17" i="55"/>
  <c r="BW17" i="55"/>
  <c r="BV17" i="55"/>
  <c r="BU17" i="55"/>
  <c r="BT17" i="55"/>
  <c r="BS17" i="55"/>
  <c r="BR17" i="55"/>
  <c r="BQ17" i="55"/>
  <c r="BP17" i="55"/>
  <c r="BO17" i="55"/>
  <c r="BN17" i="55"/>
  <c r="BM17" i="55"/>
  <c r="BL17" i="55"/>
  <c r="BK17" i="55"/>
  <c r="BJ17" i="55"/>
  <c r="BI17" i="55"/>
  <c r="BH17" i="55"/>
  <c r="AZ17" i="55"/>
  <c r="AY17" i="55"/>
  <c r="AX17" i="55"/>
  <c r="CA16" i="55"/>
  <c r="BZ16" i="55"/>
  <c r="BY16" i="55"/>
  <c r="BX16" i="55"/>
  <c r="BW16" i="55"/>
  <c r="BV16" i="55"/>
  <c r="BU16" i="55"/>
  <c r="BT16" i="55"/>
  <c r="BS16" i="55"/>
  <c r="BR16" i="55"/>
  <c r="BQ16" i="55"/>
  <c r="BP16" i="55"/>
  <c r="BO16" i="55"/>
  <c r="BN16" i="55"/>
  <c r="BM16" i="55"/>
  <c r="BL16" i="55"/>
  <c r="BK16" i="55"/>
  <c r="BJ16" i="55"/>
  <c r="BI16" i="55"/>
  <c r="BH16" i="55"/>
  <c r="AZ16" i="55"/>
  <c r="AY16" i="55"/>
  <c r="AX16" i="55"/>
  <c r="CA15" i="55"/>
  <c r="BZ15" i="55"/>
  <c r="BY15" i="55"/>
  <c r="BX15" i="55"/>
  <c r="BW15" i="55"/>
  <c r="BV15" i="55"/>
  <c r="BU15" i="55"/>
  <c r="BT15" i="55"/>
  <c r="BS15" i="55"/>
  <c r="BR15" i="55"/>
  <c r="BQ15" i="55"/>
  <c r="BP15" i="55"/>
  <c r="BO15" i="55"/>
  <c r="BN15" i="55"/>
  <c r="BM15" i="55"/>
  <c r="BL15" i="55"/>
  <c r="BK15" i="55"/>
  <c r="BJ15" i="55"/>
  <c r="BI15" i="55"/>
  <c r="BH15" i="55"/>
  <c r="AZ15" i="55"/>
  <c r="AY15" i="55"/>
  <c r="AX15" i="55"/>
  <c r="CA14" i="55"/>
  <c r="BZ14" i="55"/>
  <c r="BY14" i="55"/>
  <c r="BX14" i="55"/>
  <c r="BW14" i="55"/>
  <c r="BV14" i="55"/>
  <c r="BU14" i="55"/>
  <c r="BT14" i="55"/>
  <c r="BS14" i="55"/>
  <c r="BR14" i="55"/>
  <c r="BQ14" i="55"/>
  <c r="BP14" i="55"/>
  <c r="BO14" i="55"/>
  <c r="BN14" i="55"/>
  <c r="BM14" i="55"/>
  <c r="BL14" i="55"/>
  <c r="BJ14" i="55"/>
  <c r="BI14" i="55"/>
  <c r="BH14" i="55"/>
  <c r="AZ14" i="55"/>
  <c r="AY14" i="55"/>
  <c r="AX14" i="55"/>
  <c r="AW14" i="55"/>
  <c r="AV14" i="55"/>
  <c r="AU14" i="55"/>
  <c r="AT14" i="55"/>
  <c r="AS14" i="55"/>
  <c r="AR14" i="55"/>
  <c r="AQ14" i="55"/>
  <c r="AP14" i="55"/>
  <c r="AO14" i="55"/>
  <c r="AN14" i="55"/>
  <c r="AM14" i="55"/>
  <c r="AL14" i="55"/>
  <c r="AK14" i="55"/>
  <c r="AI14" i="55"/>
  <c r="AH14" i="55"/>
  <c r="AG14" i="55"/>
  <c r="AF14" i="55"/>
  <c r="AE14" i="55"/>
  <c r="CG14" i="55" s="1"/>
  <c r="BG14" i="55" s="1"/>
  <c r="CA13" i="55"/>
  <c r="BZ13" i="55"/>
  <c r="BY13" i="55"/>
  <c r="BX13" i="55"/>
  <c r="BW13" i="55"/>
  <c r="BV13" i="55"/>
  <c r="BU13" i="55"/>
  <c r="BT13" i="55"/>
  <c r="BS13" i="55"/>
  <c r="BR13" i="55"/>
  <c r="BQ13" i="55"/>
  <c r="BP13" i="55"/>
  <c r="BO13" i="55"/>
  <c r="BN13" i="55"/>
  <c r="BM13" i="55"/>
  <c r="BL13" i="55"/>
  <c r="BI13" i="55"/>
  <c r="BH13" i="55"/>
  <c r="AZ13" i="55"/>
  <c r="AY13" i="55"/>
  <c r="AX13" i="55"/>
  <c r="AW13" i="55"/>
  <c r="AV13" i="55"/>
  <c r="AU13" i="55"/>
  <c r="AT13" i="55"/>
  <c r="AS13" i="55"/>
  <c r="AR13" i="55"/>
  <c r="AQ13" i="55"/>
  <c r="AP13" i="55"/>
  <c r="AO13" i="55"/>
  <c r="AN13" i="55"/>
  <c r="AM13" i="55"/>
  <c r="AL13" i="55"/>
  <c r="AK13" i="55"/>
  <c r="AH13" i="55"/>
  <c r="AG13" i="55"/>
  <c r="AF13" i="55"/>
  <c r="AE13" i="55"/>
  <c r="BB13" i="55" s="1"/>
  <c r="CA12" i="55"/>
  <c r="BZ12" i="55"/>
  <c r="BY12" i="55"/>
  <c r="BX12" i="55"/>
  <c r="BW12" i="55"/>
  <c r="BV12" i="55"/>
  <c r="BU12" i="55"/>
  <c r="BT12" i="55"/>
  <c r="BS12" i="55"/>
  <c r="BR12" i="55"/>
  <c r="BQ12" i="55"/>
  <c r="BP12" i="55"/>
  <c r="BO12" i="55"/>
  <c r="BN12" i="55"/>
  <c r="BM12" i="55"/>
  <c r="BL12" i="55"/>
  <c r="BJ12" i="55"/>
  <c r="BI12" i="55"/>
  <c r="BH12" i="55"/>
  <c r="AZ12" i="55"/>
  <c r="AY12" i="55"/>
  <c r="AX12" i="55"/>
  <c r="AW12" i="55"/>
  <c r="AV12" i="55"/>
  <c r="AU12" i="55"/>
  <c r="AT12" i="55"/>
  <c r="AS12" i="55"/>
  <c r="AR12" i="55"/>
  <c r="AQ12" i="55"/>
  <c r="AP12" i="55"/>
  <c r="AO12" i="55"/>
  <c r="AN12" i="55"/>
  <c r="AM12" i="55"/>
  <c r="AL12" i="55"/>
  <c r="AK12" i="55"/>
  <c r="AI12" i="55"/>
  <c r="AH12" i="55"/>
  <c r="AG12" i="55"/>
  <c r="AF12" i="55"/>
  <c r="AE12" i="55"/>
  <c r="BA12" i="55" s="1"/>
  <c r="CA11" i="55"/>
  <c r="BZ11" i="55"/>
  <c r="BY11" i="55"/>
  <c r="BX11" i="55"/>
  <c r="BW11" i="55"/>
  <c r="BV11" i="55"/>
  <c r="BU11" i="55"/>
  <c r="BT11" i="55"/>
  <c r="BS11" i="55"/>
  <c r="BR11" i="55"/>
  <c r="BQ11" i="55"/>
  <c r="BP11" i="55"/>
  <c r="BO11" i="55"/>
  <c r="BN11" i="55"/>
  <c r="BM11" i="55"/>
  <c r="BL11" i="55"/>
  <c r="BJ11" i="55"/>
  <c r="BI11" i="55"/>
  <c r="BH11" i="55"/>
  <c r="AZ11" i="55"/>
  <c r="AY11" i="55"/>
  <c r="AX11" i="55"/>
  <c r="AW11" i="55"/>
  <c r="AV11" i="55"/>
  <c r="AU11" i="55"/>
  <c r="AT11" i="55"/>
  <c r="AS11" i="55"/>
  <c r="AR11" i="55"/>
  <c r="AQ11" i="55"/>
  <c r="AP11" i="55"/>
  <c r="AO11" i="55"/>
  <c r="AN11" i="55"/>
  <c r="AM11" i="55"/>
  <c r="AL11" i="55"/>
  <c r="AK11" i="55"/>
  <c r="AI11" i="55"/>
  <c r="AH11" i="55"/>
  <c r="AG11" i="55"/>
  <c r="AF11" i="55"/>
  <c r="AE11" i="55"/>
  <c r="CA10" i="55"/>
  <c r="BZ10" i="55"/>
  <c r="BY10" i="55"/>
  <c r="BX10" i="55"/>
  <c r="BW10" i="55"/>
  <c r="BV10" i="55"/>
  <c r="BU10" i="55"/>
  <c r="BT10" i="55"/>
  <c r="BS10" i="55"/>
  <c r="BR10" i="55"/>
  <c r="BQ10" i="55"/>
  <c r="BP10" i="55"/>
  <c r="BO10" i="55"/>
  <c r="BN10" i="55"/>
  <c r="BM10" i="55"/>
  <c r="BL10" i="55"/>
  <c r="BK10" i="55"/>
  <c r="BJ10" i="55"/>
  <c r="BI10" i="55"/>
  <c r="BH10" i="55"/>
  <c r="AZ10" i="55"/>
  <c r="AY10" i="55"/>
  <c r="AX10" i="55"/>
  <c r="AW10" i="55"/>
  <c r="AV10" i="55"/>
  <c r="AU10" i="55"/>
  <c r="AT10" i="55"/>
  <c r="AS10" i="55"/>
  <c r="AR10" i="55"/>
  <c r="AQ10" i="55"/>
  <c r="AP10" i="55"/>
  <c r="AO10" i="55"/>
  <c r="AN10" i="55"/>
  <c r="AM10" i="55"/>
  <c r="AL10" i="55"/>
  <c r="AK10" i="55"/>
  <c r="AJ10" i="55"/>
  <c r="AI10" i="55"/>
  <c r="AH10" i="55"/>
  <c r="AG10" i="55"/>
  <c r="AF10" i="55"/>
  <c r="AE10" i="55"/>
  <c r="CB10" i="55" s="1"/>
  <c r="CA9" i="55"/>
  <c r="BZ9" i="55"/>
  <c r="BY9" i="55"/>
  <c r="BX9" i="55"/>
  <c r="BW9" i="55"/>
  <c r="BV9" i="55"/>
  <c r="BU9" i="55"/>
  <c r="BT9" i="55"/>
  <c r="BS9" i="55"/>
  <c r="AZ9" i="55"/>
  <c r="AY9" i="55"/>
  <c r="AX9" i="55"/>
  <c r="AW9" i="55"/>
  <c r="AV9" i="55"/>
  <c r="AU9" i="55"/>
  <c r="AT9" i="55"/>
  <c r="AS9" i="55"/>
  <c r="AR9" i="55"/>
  <c r="AF9" i="55"/>
  <c r="AE9" i="55"/>
  <c r="CA8" i="55"/>
  <c r="BZ8" i="55"/>
  <c r="BY8" i="55"/>
  <c r="BX8" i="55"/>
  <c r="BW8" i="55"/>
  <c r="BV8" i="55"/>
  <c r="BU8" i="55"/>
  <c r="BT8" i="55"/>
  <c r="BS8" i="55"/>
  <c r="AZ8" i="55"/>
  <c r="AY8" i="55"/>
  <c r="AX8" i="55"/>
  <c r="AW8" i="55"/>
  <c r="AV8" i="55"/>
  <c r="AU8" i="55"/>
  <c r="AT8" i="55"/>
  <c r="AS8" i="55"/>
  <c r="AR8" i="55"/>
  <c r="AF8" i="55"/>
  <c r="AE8" i="55"/>
  <c r="BB8" i="55" s="1"/>
  <c r="CA7" i="55"/>
  <c r="BZ7" i="55"/>
  <c r="BY7" i="55"/>
  <c r="BX7" i="55"/>
  <c r="BW7" i="55"/>
  <c r="BV7" i="55"/>
  <c r="BU7" i="55"/>
  <c r="BT7" i="55"/>
  <c r="BS7" i="55"/>
  <c r="AZ7" i="55"/>
  <c r="AY7" i="55"/>
  <c r="AX7" i="55"/>
  <c r="AW7" i="55"/>
  <c r="AV7" i="55"/>
  <c r="AU7" i="55"/>
  <c r="AT7" i="55"/>
  <c r="AS7" i="55"/>
  <c r="AR7" i="55"/>
  <c r="AF7" i="55"/>
  <c r="AE7" i="55"/>
  <c r="BB7" i="55" s="1"/>
  <c r="CA6" i="55"/>
  <c r="BZ6" i="55"/>
  <c r="BY6" i="55"/>
  <c r="BX6" i="55"/>
  <c r="BW6" i="55"/>
  <c r="BV6" i="55"/>
  <c r="BU6" i="55"/>
  <c r="BT6" i="55"/>
  <c r="BS6" i="55"/>
  <c r="AZ6" i="55"/>
  <c r="AY6" i="55"/>
  <c r="AX6" i="55"/>
  <c r="AW6" i="55"/>
  <c r="AV6" i="55"/>
  <c r="AU6" i="55"/>
  <c r="AT6" i="55"/>
  <c r="AS6" i="55"/>
  <c r="AR6" i="55"/>
  <c r="AF6" i="55"/>
  <c r="AE6" i="55"/>
  <c r="BA6" i="55" s="1"/>
  <c r="BD6" i="55" s="1"/>
  <c r="CA5" i="55"/>
  <c r="BZ5" i="55"/>
  <c r="BY5" i="55"/>
  <c r="BX5" i="55"/>
  <c r="BW5" i="55"/>
  <c r="BV5" i="55"/>
  <c r="BU5" i="55"/>
  <c r="BT5" i="55"/>
  <c r="BS5" i="55"/>
  <c r="AZ5" i="55"/>
  <c r="AY5" i="55"/>
  <c r="AX5" i="55"/>
  <c r="AW5" i="55"/>
  <c r="AV5" i="55"/>
  <c r="AU5" i="55"/>
  <c r="AT5" i="55"/>
  <c r="AS5" i="55"/>
  <c r="AR5" i="55"/>
  <c r="AF5" i="55"/>
  <c r="AE5" i="55"/>
  <c r="AF4" i="55"/>
  <c r="AE3" i="55"/>
  <c r="AD5" i="55" s="1"/>
  <c r="AD3" i="55"/>
  <c r="AC3" i="55" s="1"/>
  <c r="AD9" i="55" l="1"/>
  <c r="AD13" i="55"/>
  <c r="AD6" i="55"/>
  <c r="AD8" i="55"/>
  <c r="AD7" i="55"/>
  <c r="AD12" i="55"/>
  <c r="AD14" i="55"/>
  <c r="CB11" i="55"/>
  <c r="Z10" i="55"/>
  <c r="Y11" i="55"/>
  <c r="BA10" i="55"/>
  <c r="BB14" i="55"/>
  <c r="AB10" i="55"/>
  <c r="BF10" i="55"/>
  <c r="AB11" i="55"/>
  <c r="AC10" i="55"/>
  <c r="BF12" i="55"/>
  <c r="CG10" i="55"/>
  <c r="BG10" i="55" s="1"/>
  <c r="X10" i="55"/>
  <c r="Y10" i="55"/>
  <c r="CF10" i="55"/>
  <c r="BA14" i="55"/>
  <c r="BD14" i="55" s="1"/>
  <c r="AA10" i="55"/>
  <c r="BF11" i="55"/>
  <c r="CE11" i="55"/>
  <c r="BB10" i="55"/>
  <c r="BC10" i="55" s="1"/>
  <c r="BD10" i="55"/>
  <c r="CC10" i="55"/>
  <c r="CD10" i="55" s="1"/>
  <c r="CG11" i="55"/>
  <c r="BG11" i="55" s="1"/>
  <c r="BB12" i="55"/>
  <c r="BC12" i="55" s="1"/>
  <c r="CB12" i="55"/>
  <c r="CE12" i="55" s="1"/>
  <c r="BE10" i="55"/>
  <c r="BD12" i="55"/>
  <c r="CE10" i="55"/>
  <c r="AB14" i="55"/>
  <c r="BA8" i="55"/>
  <c r="BD8" i="55" s="1"/>
  <c r="BB6" i="55"/>
  <c r="BC6" i="55" s="1"/>
  <c r="BB5" i="55"/>
  <c r="BC5" i="55" s="1"/>
  <c r="CB6" i="55"/>
  <c r="CE6" i="55" s="1"/>
  <c r="CB5" i="55"/>
  <c r="CE5" i="55" s="1"/>
  <c r="BA7" i="55"/>
  <c r="BD7" i="55" s="1"/>
  <c r="BA13" i="55"/>
  <c r="BD13" i="55" s="1"/>
  <c r="CB7" i="55"/>
  <c r="CE7" i="55" s="1"/>
  <c r="AA3" i="55"/>
  <c r="CC7" i="55" s="1"/>
  <c r="CD7" i="55" s="1"/>
  <c r="BC8" i="55"/>
  <c r="BA9" i="55"/>
  <c r="BD9" i="55" s="1"/>
  <c r="BC14" i="55"/>
  <c r="BC7" i="55"/>
  <c r="CB8" i="55"/>
  <c r="CE8" i="55" s="1"/>
  <c r="BB9" i="55"/>
  <c r="BC9" i="55" s="1"/>
  <c r="CB14" i="55"/>
  <c r="CE14" i="55" s="1"/>
  <c r="CB13" i="55"/>
  <c r="CE13" i="55" s="1"/>
  <c r="CG12" i="55"/>
  <c r="BG12" i="55" s="1"/>
  <c r="CB9" i="55"/>
  <c r="CE9" i="55" s="1"/>
  <c r="AD10" i="55"/>
  <c r="BF14" i="55"/>
  <c r="BC13" i="55"/>
  <c r="AD4" i="55"/>
  <c r="BA5" i="55"/>
  <c r="BD5" i="55" s="1"/>
  <c r="BA11" i="55"/>
  <c r="BD11" i="55" s="1"/>
  <c r="AD11" i="55"/>
  <c r="BB11" i="55"/>
  <c r="BC11" i="55" s="1"/>
  <c r="Y14" i="55"/>
  <c r="CA38" i="54"/>
  <c r="BZ38" i="54"/>
  <c r="BY38" i="54"/>
  <c r="BX38" i="54"/>
  <c r="BW38" i="54"/>
  <c r="BV38" i="54"/>
  <c r="BU38" i="54"/>
  <c r="BT38" i="54"/>
  <c r="BS38" i="54"/>
  <c r="BR38" i="54"/>
  <c r="BQ38" i="54"/>
  <c r="BP38" i="54"/>
  <c r="BO38" i="54"/>
  <c r="BN38" i="54"/>
  <c r="BM38" i="54"/>
  <c r="BL38" i="54"/>
  <c r="BK38" i="54"/>
  <c r="BJ38" i="54"/>
  <c r="BI38" i="54"/>
  <c r="BH38" i="54"/>
  <c r="AZ38" i="54"/>
  <c r="AY38" i="54"/>
  <c r="AX38" i="54"/>
  <c r="CA37" i="54"/>
  <c r="BZ37" i="54"/>
  <c r="BY37" i="54"/>
  <c r="BX37" i="54"/>
  <c r="BW37" i="54"/>
  <c r="BV37" i="54"/>
  <c r="BU37" i="54"/>
  <c r="BT37" i="54"/>
  <c r="BS37" i="54"/>
  <c r="BR37" i="54"/>
  <c r="BQ37" i="54"/>
  <c r="BP37" i="54"/>
  <c r="BO37" i="54"/>
  <c r="BN37" i="54"/>
  <c r="BM37" i="54"/>
  <c r="BL37" i="54"/>
  <c r="BK37" i="54"/>
  <c r="BJ37" i="54"/>
  <c r="BI37" i="54"/>
  <c r="BH37" i="54"/>
  <c r="AZ37" i="54"/>
  <c r="AY37" i="54"/>
  <c r="AX37" i="54"/>
  <c r="CA36" i="54"/>
  <c r="BZ36" i="54"/>
  <c r="BY36" i="54"/>
  <c r="BX36" i="54"/>
  <c r="BW36" i="54"/>
  <c r="BV36" i="54"/>
  <c r="BU36" i="54"/>
  <c r="BT36" i="54"/>
  <c r="BS36" i="54"/>
  <c r="BR36" i="54"/>
  <c r="BQ36" i="54"/>
  <c r="BP36" i="54"/>
  <c r="BO36" i="54"/>
  <c r="BN36" i="54"/>
  <c r="BM36" i="54"/>
  <c r="BL36" i="54"/>
  <c r="BK36" i="54"/>
  <c r="BJ36" i="54"/>
  <c r="BI36" i="54"/>
  <c r="BH36" i="54"/>
  <c r="AZ36" i="54"/>
  <c r="AY36" i="54"/>
  <c r="AX36" i="54"/>
  <c r="CA35" i="54"/>
  <c r="BZ35" i="54"/>
  <c r="BY35" i="54"/>
  <c r="BX35" i="54"/>
  <c r="BW35" i="54"/>
  <c r="BV35" i="54"/>
  <c r="BU35" i="54"/>
  <c r="BT35" i="54"/>
  <c r="BS35" i="54"/>
  <c r="BR35" i="54"/>
  <c r="BQ35" i="54"/>
  <c r="BP35" i="54"/>
  <c r="BO35" i="54"/>
  <c r="BN35" i="54"/>
  <c r="BM35" i="54"/>
  <c r="BL35" i="54"/>
  <c r="BK35" i="54"/>
  <c r="BJ35" i="54"/>
  <c r="BI35" i="54"/>
  <c r="BH35" i="54"/>
  <c r="AZ35" i="54"/>
  <c r="AY35" i="54"/>
  <c r="AX35" i="54"/>
  <c r="CA34" i="54"/>
  <c r="BZ34" i="54"/>
  <c r="BY34" i="54"/>
  <c r="BX34" i="54"/>
  <c r="BW34" i="54"/>
  <c r="BV34" i="54"/>
  <c r="BU34" i="54"/>
  <c r="BT34" i="54"/>
  <c r="BS34" i="54"/>
  <c r="BR34" i="54"/>
  <c r="BQ34" i="54"/>
  <c r="BP34" i="54"/>
  <c r="BO34" i="54"/>
  <c r="BN34" i="54"/>
  <c r="BM34" i="54"/>
  <c r="BL34" i="54"/>
  <c r="BK34" i="54"/>
  <c r="BJ34" i="54"/>
  <c r="BI34" i="54"/>
  <c r="BH34" i="54"/>
  <c r="AZ34" i="54"/>
  <c r="AY34" i="54"/>
  <c r="AX34" i="54"/>
  <c r="CA33" i="54"/>
  <c r="BZ33" i="54"/>
  <c r="BY33" i="54"/>
  <c r="BX33" i="54"/>
  <c r="BW33" i="54"/>
  <c r="BV33" i="54"/>
  <c r="BU33" i="54"/>
  <c r="BT33" i="54"/>
  <c r="BS33" i="54"/>
  <c r="BR33" i="54"/>
  <c r="BQ33" i="54"/>
  <c r="BP33" i="54"/>
  <c r="BO33" i="54"/>
  <c r="BN33" i="54"/>
  <c r="BM33" i="54"/>
  <c r="BL33" i="54"/>
  <c r="BK33" i="54"/>
  <c r="BJ33" i="54"/>
  <c r="BI33" i="54"/>
  <c r="BH33" i="54"/>
  <c r="AZ33" i="54"/>
  <c r="AY33" i="54"/>
  <c r="AX33" i="54"/>
  <c r="CA32" i="54"/>
  <c r="BZ32" i="54"/>
  <c r="BY32" i="54"/>
  <c r="BX32" i="54"/>
  <c r="BW32" i="54"/>
  <c r="BV32" i="54"/>
  <c r="BU32" i="54"/>
  <c r="BT32" i="54"/>
  <c r="BS32" i="54"/>
  <c r="BR32" i="54"/>
  <c r="BQ32" i="54"/>
  <c r="BP32" i="54"/>
  <c r="BO32" i="54"/>
  <c r="BN32" i="54"/>
  <c r="BM32" i="54"/>
  <c r="BL32" i="54"/>
  <c r="BK32" i="54"/>
  <c r="BJ32" i="54"/>
  <c r="BI32" i="54"/>
  <c r="BH32" i="54"/>
  <c r="AZ32" i="54"/>
  <c r="AY32" i="54"/>
  <c r="AX32" i="54"/>
  <c r="CA31" i="54"/>
  <c r="BZ31" i="54"/>
  <c r="BY31" i="54"/>
  <c r="BX31" i="54"/>
  <c r="BW31" i="54"/>
  <c r="BV31" i="54"/>
  <c r="BU31" i="54"/>
  <c r="BT31" i="54"/>
  <c r="BS31" i="54"/>
  <c r="BR31" i="54"/>
  <c r="BQ31" i="54"/>
  <c r="BP31" i="54"/>
  <c r="BO31" i="54"/>
  <c r="BN31" i="54"/>
  <c r="BM31" i="54"/>
  <c r="BL31" i="54"/>
  <c r="BK31" i="54"/>
  <c r="BJ31" i="54"/>
  <c r="BI31" i="54"/>
  <c r="BH31" i="54"/>
  <c r="AZ31" i="54"/>
  <c r="AY31" i="54"/>
  <c r="AX31" i="54"/>
  <c r="CA30" i="54"/>
  <c r="BZ30" i="54"/>
  <c r="BY30" i="54"/>
  <c r="BX30" i="54"/>
  <c r="BW30" i="54"/>
  <c r="BV30" i="54"/>
  <c r="BU30" i="54"/>
  <c r="BT30" i="54"/>
  <c r="BS30" i="54"/>
  <c r="BR30" i="54"/>
  <c r="BQ30" i="54"/>
  <c r="BP30" i="54"/>
  <c r="BO30" i="54"/>
  <c r="BN30" i="54"/>
  <c r="BM30" i="54"/>
  <c r="BL30" i="54"/>
  <c r="BK30" i="54"/>
  <c r="BJ30" i="54"/>
  <c r="BI30" i="54"/>
  <c r="BH30" i="54"/>
  <c r="AZ30" i="54"/>
  <c r="AY30" i="54"/>
  <c r="AX30" i="54"/>
  <c r="CA29" i="54"/>
  <c r="BZ29" i="54"/>
  <c r="BY29" i="54"/>
  <c r="BX29" i="54"/>
  <c r="BW29" i="54"/>
  <c r="BV29" i="54"/>
  <c r="BU29" i="54"/>
  <c r="BT29" i="54"/>
  <c r="BS29" i="54"/>
  <c r="BR29" i="54"/>
  <c r="BQ29" i="54"/>
  <c r="BP29" i="54"/>
  <c r="BO29" i="54"/>
  <c r="BN29" i="54"/>
  <c r="BM29" i="54"/>
  <c r="BL29" i="54"/>
  <c r="BK29" i="54"/>
  <c r="BJ29" i="54"/>
  <c r="BI29" i="54"/>
  <c r="BH29" i="54"/>
  <c r="AZ29" i="54"/>
  <c r="AY29" i="54"/>
  <c r="AX29" i="54"/>
  <c r="CA28" i="54"/>
  <c r="BZ28" i="54"/>
  <c r="BY28" i="54"/>
  <c r="BX28" i="54"/>
  <c r="BW28" i="54"/>
  <c r="BV28" i="54"/>
  <c r="BU28" i="54"/>
  <c r="BT28" i="54"/>
  <c r="BS28" i="54"/>
  <c r="BR28" i="54"/>
  <c r="BQ28" i="54"/>
  <c r="BP28" i="54"/>
  <c r="BO28" i="54"/>
  <c r="BN28" i="54"/>
  <c r="BM28" i="54"/>
  <c r="BL28" i="54"/>
  <c r="BK28" i="54"/>
  <c r="BJ28" i="54"/>
  <c r="BI28" i="54"/>
  <c r="BH28" i="54"/>
  <c r="AZ28" i="54"/>
  <c r="AY28" i="54"/>
  <c r="AX28" i="54"/>
  <c r="CA27" i="54"/>
  <c r="BZ27" i="54"/>
  <c r="BY27" i="54"/>
  <c r="BX27" i="54"/>
  <c r="BW27" i="54"/>
  <c r="BV27" i="54"/>
  <c r="BU27" i="54"/>
  <c r="BT27" i="54"/>
  <c r="BS27" i="54"/>
  <c r="BR27" i="54"/>
  <c r="BQ27" i="54"/>
  <c r="BP27" i="54"/>
  <c r="BO27" i="54"/>
  <c r="BN27" i="54"/>
  <c r="BM27" i="54"/>
  <c r="BL27" i="54"/>
  <c r="BK27" i="54"/>
  <c r="BJ27" i="54"/>
  <c r="BI27" i="54"/>
  <c r="BH27" i="54"/>
  <c r="AZ27" i="54"/>
  <c r="AY27" i="54"/>
  <c r="AX27" i="54"/>
  <c r="CA26" i="54"/>
  <c r="BZ26" i="54"/>
  <c r="BY26" i="54"/>
  <c r="BX26" i="54"/>
  <c r="BW26" i="54"/>
  <c r="BV26" i="54"/>
  <c r="BU26" i="54"/>
  <c r="BT26" i="54"/>
  <c r="BS26" i="54"/>
  <c r="BR26" i="54"/>
  <c r="BQ26" i="54"/>
  <c r="BP26" i="54"/>
  <c r="BO26" i="54"/>
  <c r="BN26" i="54"/>
  <c r="BM26" i="54"/>
  <c r="BL26" i="54"/>
  <c r="BK26" i="54"/>
  <c r="BJ26" i="54"/>
  <c r="BI26" i="54"/>
  <c r="BH26" i="54"/>
  <c r="AZ26" i="54"/>
  <c r="AY26" i="54"/>
  <c r="AX26" i="54"/>
  <c r="CA25" i="54"/>
  <c r="BZ25" i="54"/>
  <c r="BY25" i="54"/>
  <c r="BX25" i="54"/>
  <c r="BW25" i="54"/>
  <c r="BV25" i="54"/>
  <c r="BU25" i="54"/>
  <c r="BT25" i="54"/>
  <c r="BS25" i="54"/>
  <c r="BR25" i="54"/>
  <c r="BQ25" i="54"/>
  <c r="BP25" i="54"/>
  <c r="BO25" i="54"/>
  <c r="BN25" i="54"/>
  <c r="BM25" i="54"/>
  <c r="BL25" i="54"/>
  <c r="BK25" i="54"/>
  <c r="BJ25" i="54"/>
  <c r="BI25" i="54"/>
  <c r="BH25" i="54"/>
  <c r="AZ25" i="54"/>
  <c r="AY25" i="54"/>
  <c r="AX25" i="54"/>
  <c r="CA24" i="54"/>
  <c r="BZ24" i="54"/>
  <c r="BY24" i="54"/>
  <c r="BX24" i="54"/>
  <c r="BW24" i="54"/>
  <c r="BV24" i="54"/>
  <c r="BU24" i="54"/>
  <c r="BT24" i="54"/>
  <c r="BS24" i="54"/>
  <c r="BR24" i="54"/>
  <c r="BQ24" i="54"/>
  <c r="BP24" i="54"/>
  <c r="BO24" i="54"/>
  <c r="BN24" i="54"/>
  <c r="BM24" i="54"/>
  <c r="BL24" i="54"/>
  <c r="BK24" i="54"/>
  <c r="BJ24" i="54"/>
  <c r="BI24" i="54"/>
  <c r="BH24" i="54"/>
  <c r="AZ24" i="54"/>
  <c r="AY24" i="54"/>
  <c r="AX24" i="54"/>
  <c r="CA23" i="54"/>
  <c r="BZ23" i="54"/>
  <c r="BY23" i="54"/>
  <c r="BX23" i="54"/>
  <c r="BW23" i="54"/>
  <c r="BV23" i="54"/>
  <c r="BU23" i="54"/>
  <c r="BT23" i="54"/>
  <c r="BS23" i="54"/>
  <c r="BR23" i="54"/>
  <c r="BQ23" i="54"/>
  <c r="BP23" i="54"/>
  <c r="BO23" i="54"/>
  <c r="BN23" i="54"/>
  <c r="BM23" i="54"/>
  <c r="BL23" i="54"/>
  <c r="BK23" i="54"/>
  <c r="BJ23" i="54"/>
  <c r="BI23" i="54"/>
  <c r="BH23" i="54"/>
  <c r="AZ23" i="54"/>
  <c r="AY23" i="54"/>
  <c r="AX23" i="54"/>
  <c r="CA22" i="54"/>
  <c r="BZ22" i="54"/>
  <c r="BY22" i="54"/>
  <c r="BX22" i="54"/>
  <c r="BW22" i="54"/>
  <c r="BV22" i="54"/>
  <c r="BU22" i="54"/>
  <c r="BT22" i="54"/>
  <c r="BS22" i="54"/>
  <c r="BR22" i="54"/>
  <c r="BQ22" i="54"/>
  <c r="BP22" i="54"/>
  <c r="BO22" i="54"/>
  <c r="BN22" i="54"/>
  <c r="BM22" i="54"/>
  <c r="BL22" i="54"/>
  <c r="BK22" i="54"/>
  <c r="BJ22" i="54"/>
  <c r="BI22" i="54"/>
  <c r="BH22" i="54"/>
  <c r="AZ22" i="54"/>
  <c r="AY22" i="54"/>
  <c r="AX22" i="54"/>
  <c r="CA21" i="54"/>
  <c r="BZ21" i="54"/>
  <c r="BY21" i="54"/>
  <c r="BX21" i="54"/>
  <c r="BW21" i="54"/>
  <c r="BV21" i="54"/>
  <c r="BU21" i="54"/>
  <c r="BT21" i="54"/>
  <c r="BS21" i="54"/>
  <c r="BR21" i="54"/>
  <c r="BQ21" i="54"/>
  <c r="BP21" i="54"/>
  <c r="BO21" i="54"/>
  <c r="BN21" i="54"/>
  <c r="BM21" i="54"/>
  <c r="BL21" i="54"/>
  <c r="BK21" i="54"/>
  <c r="BJ21" i="54"/>
  <c r="BI21" i="54"/>
  <c r="BH21" i="54"/>
  <c r="AZ21" i="54"/>
  <c r="AY21" i="54"/>
  <c r="AX21" i="54"/>
  <c r="CA20" i="54"/>
  <c r="BZ20" i="54"/>
  <c r="BY20" i="54"/>
  <c r="BX20" i="54"/>
  <c r="BW20" i="54"/>
  <c r="BV20" i="54"/>
  <c r="BU20" i="54"/>
  <c r="BT20" i="54"/>
  <c r="BS20" i="54"/>
  <c r="BR20" i="54"/>
  <c r="BQ20" i="54"/>
  <c r="BP20" i="54"/>
  <c r="BO20" i="54"/>
  <c r="BN20" i="54"/>
  <c r="BM20" i="54"/>
  <c r="BL20" i="54"/>
  <c r="BK20" i="54"/>
  <c r="BJ20" i="54"/>
  <c r="BI20" i="54"/>
  <c r="BH20" i="54"/>
  <c r="AZ20" i="54"/>
  <c r="AY20" i="54"/>
  <c r="AX20" i="54"/>
  <c r="CA19" i="54"/>
  <c r="BZ19" i="54"/>
  <c r="BY19" i="54"/>
  <c r="BX19" i="54"/>
  <c r="BW19" i="54"/>
  <c r="BV19" i="54"/>
  <c r="BU19" i="54"/>
  <c r="BT19" i="54"/>
  <c r="BS19" i="54"/>
  <c r="BR19" i="54"/>
  <c r="BQ19" i="54"/>
  <c r="BP19" i="54"/>
  <c r="BO19" i="54"/>
  <c r="BN19" i="54"/>
  <c r="BM19" i="54"/>
  <c r="BL19" i="54"/>
  <c r="BK19" i="54"/>
  <c r="BJ19" i="54"/>
  <c r="BI19" i="54"/>
  <c r="BH19" i="54"/>
  <c r="AZ19" i="54"/>
  <c r="AY19" i="54"/>
  <c r="AX19" i="54"/>
  <c r="CA18" i="54"/>
  <c r="BZ18" i="54"/>
  <c r="BY18" i="54"/>
  <c r="BX18" i="54"/>
  <c r="BW18" i="54"/>
  <c r="BV18" i="54"/>
  <c r="BU18" i="54"/>
  <c r="BT18" i="54"/>
  <c r="BS18" i="54"/>
  <c r="BR18" i="54"/>
  <c r="BQ18" i="54"/>
  <c r="BP18" i="54"/>
  <c r="BO18" i="54"/>
  <c r="BN18" i="54"/>
  <c r="BM18" i="54"/>
  <c r="BL18" i="54"/>
  <c r="BK18" i="54"/>
  <c r="BJ18" i="54"/>
  <c r="BI18" i="54"/>
  <c r="BH18" i="54"/>
  <c r="AZ18" i="54"/>
  <c r="AY18" i="54"/>
  <c r="AX18" i="54"/>
  <c r="CA17" i="54"/>
  <c r="BZ17" i="54"/>
  <c r="BY17" i="54"/>
  <c r="BX17" i="54"/>
  <c r="BW17" i="54"/>
  <c r="BV17" i="54"/>
  <c r="BU17" i="54"/>
  <c r="BT17" i="54"/>
  <c r="BS17" i="54"/>
  <c r="BR17" i="54"/>
  <c r="BQ17" i="54"/>
  <c r="BP17" i="54"/>
  <c r="BO17" i="54"/>
  <c r="BN17" i="54"/>
  <c r="BM17" i="54"/>
  <c r="BL17" i="54"/>
  <c r="BK17" i="54"/>
  <c r="BJ17" i="54"/>
  <c r="BI17" i="54"/>
  <c r="BH17" i="54"/>
  <c r="AZ17" i="54"/>
  <c r="AY17" i="54"/>
  <c r="AX17" i="54"/>
  <c r="CA16" i="54"/>
  <c r="BZ16" i="54"/>
  <c r="BY16" i="54"/>
  <c r="BX16" i="54"/>
  <c r="BW16" i="54"/>
  <c r="BV16" i="54"/>
  <c r="BU16" i="54"/>
  <c r="BT16" i="54"/>
  <c r="BS16" i="54"/>
  <c r="BR16" i="54"/>
  <c r="BQ16" i="54"/>
  <c r="BP16" i="54"/>
  <c r="BO16" i="54"/>
  <c r="BN16" i="54"/>
  <c r="BM16" i="54"/>
  <c r="BL16" i="54"/>
  <c r="BK16" i="54"/>
  <c r="BJ16" i="54"/>
  <c r="BI16" i="54"/>
  <c r="BH16" i="54"/>
  <c r="AZ16" i="54"/>
  <c r="AY16" i="54"/>
  <c r="AX16" i="54"/>
  <c r="CA15" i="54"/>
  <c r="BZ15" i="54"/>
  <c r="BY15" i="54"/>
  <c r="BX15" i="54"/>
  <c r="BW15" i="54"/>
  <c r="BV15" i="54"/>
  <c r="BU15" i="54"/>
  <c r="BT15" i="54"/>
  <c r="BS15" i="54"/>
  <c r="BR15" i="54"/>
  <c r="BQ15" i="54"/>
  <c r="BP15" i="54"/>
  <c r="BO15" i="54"/>
  <c r="BN15" i="54"/>
  <c r="BM15" i="54"/>
  <c r="BL15" i="54"/>
  <c r="BK15" i="54"/>
  <c r="BJ15" i="54"/>
  <c r="BI15" i="54"/>
  <c r="BH15" i="54"/>
  <c r="AZ15" i="54"/>
  <c r="AY15" i="54"/>
  <c r="AX15" i="54"/>
  <c r="CF14" i="54"/>
  <c r="CE14" i="54"/>
  <c r="CA14" i="54"/>
  <c r="BZ14" i="54"/>
  <c r="BY14" i="54"/>
  <c r="BX14" i="54"/>
  <c r="BW14" i="54"/>
  <c r="BV14" i="54"/>
  <c r="BU14" i="54"/>
  <c r="BT14" i="54"/>
  <c r="BS14" i="54"/>
  <c r="BR14" i="54"/>
  <c r="BQ14" i="54"/>
  <c r="BP14" i="54"/>
  <c r="BO14" i="54"/>
  <c r="BN14" i="54"/>
  <c r="BM14" i="54"/>
  <c r="BL14" i="54"/>
  <c r="BK14" i="54"/>
  <c r="BJ14" i="54"/>
  <c r="BI14" i="54"/>
  <c r="BH14" i="54"/>
  <c r="BF14" i="54"/>
  <c r="AZ14" i="54"/>
  <c r="AY14" i="54"/>
  <c r="AX14" i="54"/>
  <c r="AW14" i="54"/>
  <c r="AV14" i="54"/>
  <c r="AU14" i="54"/>
  <c r="AT14" i="54"/>
  <c r="AS14" i="54"/>
  <c r="AR14" i="54"/>
  <c r="AQ14" i="54"/>
  <c r="AP14" i="54"/>
  <c r="AO14" i="54"/>
  <c r="AN14" i="54"/>
  <c r="AM14" i="54"/>
  <c r="AL14" i="54"/>
  <c r="AK14" i="54"/>
  <c r="AJ14" i="54"/>
  <c r="AI14" i="54"/>
  <c r="AH14" i="54"/>
  <c r="AG14" i="54"/>
  <c r="AF14" i="54"/>
  <c r="AE14" i="54"/>
  <c r="CG14" i="54" s="1"/>
  <c r="BG14" i="54" s="1"/>
  <c r="AA14" i="54"/>
  <c r="Z14" i="54"/>
  <c r="X14" i="54"/>
  <c r="CA13" i="54"/>
  <c r="BZ13" i="54"/>
  <c r="BY13" i="54"/>
  <c r="BX13" i="54"/>
  <c r="BW13" i="54"/>
  <c r="BV13" i="54"/>
  <c r="BU13" i="54"/>
  <c r="BT13" i="54"/>
  <c r="BS13" i="54"/>
  <c r="BR13" i="54"/>
  <c r="BQ13" i="54"/>
  <c r="BP13" i="54"/>
  <c r="BO13" i="54"/>
  <c r="BN13" i="54"/>
  <c r="BM13" i="54"/>
  <c r="BL13" i="54"/>
  <c r="BK13" i="54"/>
  <c r="BJ13" i="54"/>
  <c r="BI13" i="54"/>
  <c r="BH13" i="54"/>
  <c r="AZ13" i="54"/>
  <c r="AY13" i="54"/>
  <c r="AX13" i="54"/>
  <c r="AW13" i="54"/>
  <c r="AV13" i="54"/>
  <c r="AU13" i="54"/>
  <c r="AT13" i="54"/>
  <c r="AS13" i="54"/>
  <c r="AR13" i="54"/>
  <c r="AQ13" i="54"/>
  <c r="AP13" i="54"/>
  <c r="AO13" i="54"/>
  <c r="AN13" i="54"/>
  <c r="AM13" i="54"/>
  <c r="AL13" i="54"/>
  <c r="AK13" i="54"/>
  <c r="AJ13" i="54"/>
  <c r="AI13" i="54"/>
  <c r="AH13" i="54"/>
  <c r="AG13" i="54"/>
  <c r="AF13" i="54"/>
  <c r="AE13" i="54"/>
  <c r="AA13" i="54" s="1"/>
  <c r="AC13" i="54"/>
  <c r="CA12" i="54"/>
  <c r="BZ12" i="54"/>
  <c r="BY12" i="54"/>
  <c r="BX12" i="54"/>
  <c r="BW12" i="54"/>
  <c r="BV12" i="54"/>
  <c r="BU12" i="54"/>
  <c r="BT12" i="54"/>
  <c r="BS12" i="54"/>
  <c r="BR12" i="54"/>
  <c r="BQ12" i="54"/>
  <c r="BP12" i="54"/>
  <c r="BO12" i="54"/>
  <c r="BN12" i="54"/>
  <c r="BM12" i="54"/>
  <c r="BL12" i="54"/>
  <c r="BK12" i="54"/>
  <c r="BJ12" i="54"/>
  <c r="BI12" i="54"/>
  <c r="BH12" i="54"/>
  <c r="AZ12" i="54"/>
  <c r="AY12" i="54"/>
  <c r="AX12" i="54"/>
  <c r="AW12" i="54"/>
  <c r="AV12" i="54"/>
  <c r="AU12" i="54"/>
  <c r="AT12" i="54"/>
  <c r="AS12" i="54"/>
  <c r="AR12" i="54"/>
  <c r="AQ12" i="54"/>
  <c r="AP12" i="54"/>
  <c r="AO12" i="54"/>
  <c r="AN12" i="54"/>
  <c r="AM12" i="54"/>
  <c r="AL12" i="54"/>
  <c r="AK12" i="54"/>
  <c r="AJ12" i="54"/>
  <c r="AI12" i="54"/>
  <c r="AH12" i="54"/>
  <c r="AG12" i="54"/>
  <c r="AF12" i="54"/>
  <c r="AE12" i="54"/>
  <c r="BA12" i="54" s="1"/>
  <c r="CE11" i="54"/>
  <c r="CA11" i="54"/>
  <c r="BZ11" i="54"/>
  <c r="BY11" i="54"/>
  <c r="BX11" i="54"/>
  <c r="BW11" i="54"/>
  <c r="BV11" i="54"/>
  <c r="BU11" i="54"/>
  <c r="BT11" i="54"/>
  <c r="BS11" i="54"/>
  <c r="BR11" i="54"/>
  <c r="BQ11" i="54"/>
  <c r="BP11" i="54"/>
  <c r="BO11" i="54"/>
  <c r="BN11" i="54"/>
  <c r="BM11" i="54"/>
  <c r="BL11" i="54"/>
  <c r="BK11" i="54"/>
  <c r="BJ11" i="54"/>
  <c r="BI11" i="54"/>
  <c r="BH11" i="54"/>
  <c r="BA11" i="54"/>
  <c r="AZ11" i="54"/>
  <c r="AY11" i="54"/>
  <c r="AX11" i="54"/>
  <c r="AW11" i="54"/>
  <c r="AV11" i="54"/>
  <c r="AU11" i="54"/>
  <c r="AT11" i="54"/>
  <c r="AS11" i="54"/>
  <c r="AR11" i="54"/>
  <c r="AQ11" i="54"/>
  <c r="AP11" i="54"/>
  <c r="AO11" i="54"/>
  <c r="AN11" i="54"/>
  <c r="AM11" i="54"/>
  <c r="AL11" i="54"/>
  <c r="AK11" i="54"/>
  <c r="AJ11" i="54"/>
  <c r="AI11" i="54"/>
  <c r="AH11" i="54"/>
  <c r="AG11" i="54"/>
  <c r="AF11" i="54"/>
  <c r="AE11" i="54"/>
  <c r="BC11" i="54" s="1"/>
  <c r="Z11" i="54"/>
  <c r="X11" i="54"/>
  <c r="CG10" i="54"/>
  <c r="BG10" i="54" s="1"/>
  <c r="CA10" i="54"/>
  <c r="BZ10" i="54"/>
  <c r="BY10" i="54"/>
  <c r="BX10" i="54"/>
  <c r="BW10" i="54"/>
  <c r="BV10" i="54"/>
  <c r="BU10" i="54"/>
  <c r="BT10" i="54"/>
  <c r="BS10" i="54"/>
  <c r="BR10" i="54"/>
  <c r="BQ10" i="54"/>
  <c r="BP10" i="54"/>
  <c r="BO10" i="54"/>
  <c r="BN10" i="54"/>
  <c r="BM10" i="54"/>
  <c r="BL10" i="54"/>
  <c r="BK10" i="54"/>
  <c r="BJ10" i="54"/>
  <c r="BI10" i="54"/>
  <c r="BH10" i="54"/>
  <c r="AZ10" i="54"/>
  <c r="AY10" i="54"/>
  <c r="AX10" i="54"/>
  <c r="AW10" i="54"/>
  <c r="AV10" i="54"/>
  <c r="AU10" i="54"/>
  <c r="AT10" i="54"/>
  <c r="AS10" i="54"/>
  <c r="AR10" i="54"/>
  <c r="AQ10" i="54"/>
  <c r="AP10" i="54"/>
  <c r="AO10" i="54"/>
  <c r="AN10" i="54"/>
  <c r="AM10" i="54"/>
  <c r="AL10" i="54"/>
  <c r="AK10" i="54"/>
  <c r="AJ10" i="54"/>
  <c r="AI10" i="54"/>
  <c r="AH10" i="54"/>
  <c r="AG10" i="54"/>
  <c r="AF10" i="54"/>
  <c r="AE10" i="54"/>
  <c r="CC10" i="54" s="1"/>
  <c r="X10" i="54"/>
  <c r="CA9" i="54"/>
  <c r="BZ9" i="54"/>
  <c r="BY9" i="54"/>
  <c r="BX9" i="54"/>
  <c r="BW9" i="54"/>
  <c r="BV9" i="54"/>
  <c r="BU9" i="54"/>
  <c r="BS9" i="54"/>
  <c r="AZ9" i="54"/>
  <c r="AY9" i="54"/>
  <c r="AX9" i="54"/>
  <c r="AW9" i="54"/>
  <c r="AV9" i="54"/>
  <c r="AU9" i="54"/>
  <c r="AT9" i="54"/>
  <c r="AR9" i="54"/>
  <c r="AF9" i="54"/>
  <c r="AE9" i="54"/>
  <c r="CA8" i="54"/>
  <c r="BZ8" i="54"/>
  <c r="BY8" i="54"/>
  <c r="BX8" i="54"/>
  <c r="BW8" i="54"/>
  <c r="BV8" i="54"/>
  <c r="BU8" i="54"/>
  <c r="BS8" i="54"/>
  <c r="AZ8" i="54"/>
  <c r="AY8" i="54"/>
  <c r="AX8" i="54"/>
  <c r="AW8" i="54"/>
  <c r="AV8" i="54"/>
  <c r="AU8" i="54"/>
  <c r="AT8" i="54"/>
  <c r="AR8" i="54"/>
  <c r="AF8" i="54"/>
  <c r="AE8" i="54"/>
  <c r="CA7" i="54"/>
  <c r="BZ7" i="54"/>
  <c r="BY7" i="54"/>
  <c r="BX7" i="54"/>
  <c r="BW7" i="54"/>
  <c r="BV7" i="54"/>
  <c r="BU7" i="54"/>
  <c r="BS7" i="54"/>
  <c r="AZ7" i="54"/>
  <c r="AY7" i="54"/>
  <c r="AX7" i="54"/>
  <c r="AW7" i="54"/>
  <c r="AV7" i="54"/>
  <c r="AU7" i="54"/>
  <c r="AT7" i="54"/>
  <c r="AR7" i="54"/>
  <c r="AF7" i="54"/>
  <c r="AE7" i="54"/>
  <c r="BA7" i="54" s="1"/>
  <c r="CA6" i="54"/>
  <c r="BZ6" i="54"/>
  <c r="BY6" i="54"/>
  <c r="BX6" i="54"/>
  <c r="BW6" i="54"/>
  <c r="BV6" i="54"/>
  <c r="BU6" i="54"/>
  <c r="BS6" i="54"/>
  <c r="BM6" i="54"/>
  <c r="AZ6" i="54"/>
  <c r="AY6" i="54"/>
  <c r="AX6" i="54"/>
  <c r="AW6" i="54"/>
  <c r="AV6" i="54"/>
  <c r="AU6" i="54"/>
  <c r="AT6" i="54"/>
  <c r="AR6" i="54"/>
  <c r="AL6" i="54"/>
  <c r="AF6" i="54"/>
  <c r="AE6" i="54"/>
  <c r="BA6" i="54" s="1"/>
  <c r="CA5" i="54"/>
  <c r="BZ5" i="54"/>
  <c r="BY5" i="54"/>
  <c r="BX5" i="54"/>
  <c r="BW5" i="54"/>
  <c r="BV5" i="54"/>
  <c r="BU5" i="54"/>
  <c r="BS5" i="54"/>
  <c r="AZ5" i="54"/>
  <c r="AY5" i="54"/>
  <c r="AX5" i="54"/>
  <c r="AW5" i="54"/>
  <c r="AV5" i="54"/>
  <c r="AU5" i="54"/>
  <c r="AT5" i="54"/>
  <c r="AR5" i="54"/>
  <c r="AF5" i="54"/>
  <c r="AE5" i="54"/>
  <c r="BA5" i="54" s="1"/>
  <c r="AF4" i="54"/>
  <c r="AE3" i="54"/>
  <c r="AD11" i="54" s="1"/>
  <c r="AD3" i="54"/>
  <c r="AC3" i="54" s="1"/>
  <c r="CA38" i="53"/>
  <c r="BZ38" i="53"/>
  <c r="BY38" i="53"/>
  <c r="BX38" i="53"/>
  <c r="BW38" i="53"/>
  <c r="BV38" i="53"/>
  <c r="BU38" i="53"/>
  <c r="BT38" i="53"/>
  <c r="BS38" i="53"/>
  <c r="BR38" i="53"/>
  <c r="BQ38" i="53"/>
  <c r="BP38" i="53"/>
  <c r="BO38" i="53"/>
  <c r="BN38" i="53"/>
  <c r="BM38" i="53"/>
  <c r="BL38" i="53"/>
  <c r="BK38" i="53"/>
  <c r="BJ38" i="53"/>
  <c r="BI38" i="53"/>
  <c r="BH38" i="53"/>
  <c r="AZ38" i="53"/>
  <c r="AY38" i="53"/>
  <c r="AX38" i="53"/>
  <c r="CA37" i="53"/>
  <c r="BZ37" i="53"/>
  <c r="BY37" i="53"/>
  <c r="BX37" i="53"/>
  <c r="BW37" i="53"/>
  <c r="BV37" i="53"/>
  <c r="BU37" i="53"/>
  <c r="BT37" i="53"/>
  <c r="BS37" i="53"/>
  <c r="BR37" i="53"/>
  <c r="BQ37" i="53"/>
  <c r="BP37" i="53"/>
  <c r="BO37" i="53"/>
  <c r="BN37" i="53"/>
  <c r="BM37" i="53"/>
  <c r="BL37" i="53"/>
  <c r="BK37" i="53"/>
  <c r="BJ37" i="53"/>
  <c r="BI37" i="53"/>
  <c r="BH37" i="53"/>
  <c r="AZ37" i="53"/>
  <c r="AY37" i="53"/>
  <c r="AX37" i="53"/>
  <c r="CA36" i="53"/>
  <c r="BZ36" i="53"/>
  <c r="BY36" i="53"/>
  <c r="BX36" i="53"/>
  <c r="BW36" i="53"/>
  <c r="BV36" i="53"/>
  <c r="BU36" i="53"/>
  <c r="BT36" i="53"/>
  <c r="BS36" i="53"/>
  <c r="BR36" i="53"/>
  <c r="BQ36" i="53"/>
  <c r="BP36" i="53"/>
  <c r="BO36" i="53"/>
  <c r="BN36" i="53"/>
  <c r="BM36" i="53"/>
  <c r="BL36" i="53"/>
  <c r="BK36" i="53"/>
  <c r="BJ36" i="53"/>
  <c r="BI36" i="53"/>
  <c r="BH36" i="53"/>
  <c r="AZ36" i="53"/>
  <c r="AY36" i="53"/>
  <c r="AX36" i="53"/>
  <c r="CA35" i="53"/>
  <c r="BZ35" i="53"/>
  <c r="BY35" i="53"/>
  <c r="BX35" i="53"/>
  <c r="BW35" i="53"/>
  <c r="BV35" i="53"/>
  <c r="BU35" i="53"/>
  <c r="BT35" i="53"/>
  <c r="BS35" i="53"/>
  <c r="BR35" i="53"/>
  <c r="BQ35" i="53"/>
  <c r="BP35" i="53"/>
  <c r="BO35" i="53"/>
  <c r="BN35" i="53"/>
  <c r="BM35" i="53"/>
  <c r="BL35" i="53"/>
  <c r="BK35" i="53"/>
  <c r="BJ35" i="53"/>
  <c r="BI35" i="53"/>
  <c r="BH35" i="53"/>
  <c r="AZ35" i="53"/>
  <c r="AY35" i="53"/>
  <c r="AX35" i="53"/>
  <c r="CA34" i="53"/>
  <c r="BZ34" i="53"/>
  <c r="BY34" i="53"/>
  <c r="BX34" i="53"/>
  <c r="BW34" i="53"/>
  <c r="BV34" i="53"/>
  <c r="BU34" i="53"/>
  <c r="BT34" i="53"/>
  <c r="BS34" i="53"/>
  <c r="BR34" i="53"/>
  <c r="BQ34" i="53"/>
  <c r="BP34" i="53"/>
  <c r="BO34" i="53"/>
  <c r="BN34" i="53"/>
  <c r="BM34" i="53"/>
  <c r="BL34" i="53"/>
  <c r="BK34" i="53"/>
  <c r="BJ34" i="53"/>
  <c r="BI34" i="53"/>
  <c r="BH34" i="53"/>
  <c r="AZ34" i="53"/>
  <c r="AY34" i="53"/>
  <c r="AX34" i="53"/>
  <c r="CA33" i="53"/>
  <c r="BZ33" i="53"/>
  <c r="BY33" i="53"/>
  <c r="BX33" i="53"/>
  <c r="BW33" i="53"/>
  <c r="BV33" i="53"/>
  <c r="BU33" i="53"/>
  <c r="BT33" i="53"/>
  <c r="BS33" i="53"/>
  <c r="BR33" i="53"/>
  <c r="BQ33" i="53"/>
  <c r="BP33" i="53"/>
  <c r="BO33" i="53"/>
  <c r="BN33" i="53"/>
  <c r="BM33" i="53"/>
  <c r="BL33" i="53"/>
  <c r="BK33" i="53"/>
  <c r="BJ33" i="53"/>
  <c r="BI33" i="53"/>
  <c r="BH33" i="53"/>
  <c r="AZ33" i="53"/>
  <c r="AY33" i="53"/>
  <c r="AX33" i="53"/>
  <c r="CA32" i="53"/>
  <c r="BZ32" i="53"/>
  <c r="BY32" i="53"/>
  <c r="BX32" i="53"/>
  <c r="BW32" i="53"/>
  <c r="BV32" i="53"/>
  <c r="BU32" i="53"/>
  <c r="BT32" i="53"/>
  <c r="BS32" i="53"/>
  <c r="BR32" i="53"/>
  <c r="BQ32" i="53"/>
  <c r="BP32" i="53"/>
  <c r="BO32" i="53"/>
  <c r="BN32" i="53"/>
  <c r="BM32" i="53"/>
  <c r="BL32" i="53"/>
  <c r="BK32" i="53"/>
  <c r="BJ32" i="53"/>
  <c r="BI32" i="53"/>
  <c r="BH32" i="53"/>
  <c r="AZ32" i="53"/>
  <c r="AY32" i="53"/>
  <c r="AX32" i="53"/>
  <c r="CA31" i="53"/>
  <c r="BZ31" i="53"/>
  <c r="BY31" i="53"/>
  <c r="BX31" i="53"/>
  <c r="BW31" i="53"/>
  <c r="BV31" i="53"/>
  <c r="BU31" i="53"/>
  <c r="BT31" i="53"/>
  <c r="BS31" i="53"/>
  <c r="BR31" i="53"/>
  <c r="BQ31" i="53"/>
  <c r="BP31" i="53"/>
  <c r="BO31" i="53"/>
  <c r="BN31" i="53"/>
  <c r="BM31" i="53"/>
  <c r="BL31" i="53"/>
  <c r="BK31" i="53"/>
  <c r="BJ31" i="53"/>
  <c r="BI31" i="53"/>
  <c r="BH31" i="53"/>
  <c r="AZ31" i="53"/>
  <c r="AY31" i="53"/>
  <c r="AX31" i="53"/>
  <c r="CA30" i="53"/>
  <c r="BZ30" i="53"/>
  <c r="BY30" i="53"/>
  <c r="BX30" i="53"/>
  <c r="BW30" i="53"/>
  <c r="BV30" i="53"/>
  <c r="BU30" i="53"/>
  <c r="BT30" i="53"/>
  <c r="BS30" i="53"/>
  <c r="BR30" i="53"/>
  <c r="BQ30" i="53"/>
  <c r="BP30" i="53"/>
  <c r="BO30" i="53"/>
  <c r="BN30" i="53"/>
  <c r="BM30" i="53"/>
  <c r="BL30" i="53"/>
  <c r="BK30" i="53"/>
  <c r="BJ30" i="53"/>
  <c r="BI30" i="53"/>
  <c r="BH30" i="53"/>
  <c r="AZ30" i="53"/>
  <c r="AY30" i="53"/>
  <c r="AX30" i="53"/>
  <c r="CA29" i="53"/>
  <c r="BZ29" i="53"/>
  <c r="BY29" i="53"/>
  <c r="BX29" i="53"/>
  <c r="BW29" i="53"/>
  <c r="BV29" i="53"/>
  <c r="BU29" i="53"/>
  <c r="BT29" i="53"/>
  <c r="BS29" i="53"/>
  <c r="BR29" i="53"/>
  <c r="BQ29" i="53"/>
  <c r="BP29" i="53"/>
  <c r="BO29" i="53"/>
  <c r="BN29" i="53"/>
  <c r="BM29" i="53"/>
  <c r="BL29" i="53"/>
  <c r="BK29" i="53"/>
  <c r="BJ29" i="53"/>
  <c r="BI29" i="53"/>
  <c r="BH29" i="53"/>
  <c r="AZ29" i="53"/>
  <c r="AY29" i="53"/>
  <c r="AX29" i="53"/>
  <c r="CA28" i="53"/>
  <c r="BZ28" i="53"/>
  <c r="BY28" i="53"/>
  <c r="BX28" i="53"/>
  <c r="BW28" i="53"/>
  <c r="BV28" i="53"/>
  <c r="BU28" i="53"/>
  <c r="BT28" i="53"/>
  <c r="BS28" i="53"/>
  <c r="BR28" i="53"/>
  <c r="BQ28" i="53"/>
  <c r="BP28" i="53"/>
  <c r="BO28" i="53"/>
  <c r="BN28" i="53"/>
  <c r="BM28" i="53"/>
  <c r="BL28" i="53"/>
  <c r="BK28" i="53"/>
  <c r="BJ28" i="53"/>
  <c r="BI28" i="53"/>
  <c r="BH28" i="53"/>
  <c r="AZ28" i="53"/>
  <c r="AY28" i="53"/>
  <c r="AX28" i="53"/>
  <c r="CA27" i="53"/>
  <c r="BZ27" i="53"/>
  <c r="BY27" i="53"/>
  <c r="BX27" i="53"/>
  <c r="BW27" i="53"/>
  <c r="BV27" i="53"/>
  <c r="BU27" i="53"/>
  <c r="BT27" i="53"/>
  <c r="BS27" i="53"/>
  <c r="BR27" i="53"/>
  <c r="BQ27" i="53"/>
  <c r="BP27" i="53"/>
  <c r="BO27" i="53"/>
  <c r="BN27" i="53"/>
  <c r="BM27" i="53"/>
  <c r="BL27" i="53"/>
  <c r="BK27" i="53"/>
  <c r="BJ27" i="53"/>
  <c r="BI27" i="53"/>
  <c r="BH27" i="53"/>
  <c r="AZ27" i="53"/>
  <c r="AY27" i="53"/>
  <c r="AX27" i="53"/>
  <c r="CA26" i="53"/>
  <c r="BZ26" i="53"/>
  <c r="BY26" i="53"/>
  <c r="BX26" i="53"/>
  <c r="BW26" i="53"/>
  <c r="BV26" i="53"/>
  <c r="BU26" i="53"/>
  <c r="BT26" i="53"/>
  <c r="BS26" i="53"/>
  <c r="BR26" i="53"/>
  <c r="BQ26" i="53"/>
  <c r="BP26" i="53"/>
  <c r="BO26" i="53"/>
  <c r="BN26" i="53"/>
  <c r="BM26" i="53"/>
  <c r="BL26" i="53"/>
  <c r="BK26" i="53"/>
  <c r="BJ26" i="53"/>
  <c r="BI26" i="53"/>
  <c r="BH26" i="53"/>
  <c r="AZ26" i="53"/>
  <c r="AY26" i="53"/>
  <c r="AX26" i="53"/>
  <c r="CA25" i="53"/>
  <c r="BZ25" i="53"/>
  <c r="BY25" i="53"/>
  <c r="BX25" i="53"/>
  <c r="BW25" i="53"/>
  <c r="BV25" i="53"/>
  <c r="BU25" i="53"/>
  <c r="BT25" i="53"/>
  <c r="BS25" i="53"/>
  <c r="BR25" i="53"/>
  <c r="BQ25" i="53"/>
  <c r="BP25" i="53"/>
  <c r="BO25" i="53"/>
  <c r="BN25" i="53"/>
  <c r="BM25" i="53"/>
  <c r="BL25" i="53"/>
  <c r="BK25" i="53"/>
  <c r="BJ25" i="53"/>
  <c r="BI25" i="53"/>
  <c r="BH25" i="53"/>
  <c r="AZ25" i="53"/>
  <c r="AY25" i="53"/>
  <c r="AX25" i="53"/>
  <c r="CA24" i="53"/>
  <c r="BZ24" i="53"/>
  <c r="BY24" i="53"/>
  <c r="BX24" i="53"/>
  <c r="BW24" i="53"/>
  <c r="BV24" i="53"/>
  <c r="BU24" i="53"/>
  <c r="BT24" i="53"/>
  <c r="BS24" i="53"/>
  <c r="BR24" i="53"/>
  <c r="BQ24" i="53"/>
  <c r="BP24" i="53"/>
  <c r="BO24" i="53"/>
  <c r="BN24" i="53"/>
  <c r="BM24" i="53"/>
  <c r="BL24" i="53"/>
  <c r="BK24" i="53"/>
  <c r="BJ24" i="53"/>
  <c r="BI24" i="53"/>
  <c r="BH24" i="53"/>
  <c r="AZ24" i="53"/>
  <c r="AY24" i="53"/>
  <c r="AX24" i="53"/>
  <c r="CA23" i="53"/>
  <c r="BZ23" i="53"/>
  <c r="BY23" i="53"/>
  <c r="BX23" i="53"/>
  <c r="BW23" i="53"/>
  <c r="BV23" i="53"/>
  <c r="BU23" i="53"/>
  <c r="BT23" i="53"/>
  <c r="BS23" i="53"/>
  <c r="BR23" i="53"/>
  <c r="BQ23" i="53"/>
  <c r="BP23" i="53"/>
  <c r="BO23" i="53"/>
  <c r="BN23" i="53"/>
  <c r="BM23" i="53"/>
  <c r="BL23" i="53"/>
  <c r="BK23" i="53"/>
  <c r="BJ23" i="53"/>
  <c r="BI23" i="53"/>
  <c r="BH23" i="53"/>
  <c r="AZ23" i="53"/>
  <c r="AY23" i="53"/>
  <c r="AX23" i="53"/>
  <c r="CA22" i="53"/>
  <c r="BZ22" i="53"/>
  <c r="BY22" i="53"/>
  <c r="BX22" i="53"/>
  <c r="BW22" i="53"/>
  <c r="BV22" i="53"/>
  <c r="BU22" i="53"/>
  <c r="BT22" i="53"/>
  <c r="BS22" i="53"/>
  <c r="BR22" i="53"/>
  <c r="BQ22" i="53"/>
  <c r="BP22" i="53"/>
  <c r="BO22" i="53"/>
  <c r="BN22" i="53"/>
  <c r="BM22" i="53"/>
  <c r="BL22" i="53"/>
  <c r="BK22" i="53"/>
  <c r="BJ22" i="53"/>
  <c r="BI22" i="53"/>
  <c r="BH22" i="53"/>
  <c r="AZ22" i="53"/>
  <c r="AY22" i="53"/>
  <c r="AX22" i="53"/>
  <c r="CA21" i="53"/>
  <c r="BZ21" i="53"/>
  <c r="BY21" i="53"/>
  <c r="BX21" i="53"/>
  <c r="BW21" i="53"/>
  <c r="BV21" i="53"/>
  <c r="BU21" i="53"/>
  <c r="BT21" i="53"/>
  <c r="BS21" i="53"/>
  <c r="BR21" i="53"/>
  <c r="BQ21" i="53"/>
  <c r="BP21" i="53"/>
  <c r="BO21" i="53"/>
  <c r="BN21" i="53"/>
  <c r="BM21" i="53"/>
  <c r="BL21" i="53"/>
  <c r="BK21" i="53"/>
  <c r="BJ21" i="53"/>
  <c r="BI21" i="53"/>
  <c r="BH21" i="53"/>
  <c r="AZ21" i="53"/>
  <c r="AY21" i="53"/>
  <c r="AX21" i="53"/>
  <c r="CA20" i="53"/>
  <c r="BZ20" i="53"/>
  <c r="BY20" i="53"/>
  <c r="BX20" i="53"/>
  <c r="BW20" i="53"/>
  <c r="BV20" i="53"/>
  <c r="BU20" i="53"/>
  <c r="BT20" i="53"/>
  <c r="BS20" i="53"/>
  <c r="BR20" i="53"/>
  <c r="BQ20" i="53"/>
  <c r="BP20" i="53"/>
  <c r="BO20" i="53"/>
  <c r="BN20" i="53"/>
  <c r="BM20" i="53"/>
  <c r="BL20" i="53"/>
  <c r="BK20" i="53"/>
  <c r="BJ20" i="53"/>
  <c r="BI20" i="53"/>
  <c r="BH20" i="53"/>
  <c r="AZ20" i="53"/>
  <c r="AY20" i="53"/>
  <c r="AX20" i="53"/>
  <c r="CA19" i="53"/>
  <c r="BZ19" i="53"/>
  <c r="BY19" i="53"/>
  <c r="BX19" i="53"/>
  <c r="BW19" i="53"/>
  <c r="BV19" i="53"/>
  <c r="BU19" i="53"/>
  <c r="BT19" i="53"/>
  <c r="BS19" i="53"/>
  <c r="BR19" i="53"/>
  <c r="BQ19" i="53"/>
  <c r="BP19" i="53"/>
  <c r="BO19" i="53"/>
  <c r="BN19" i="53"/>
  <c r="BM19" i="53"/>
  <c r="BL19" i="53"/>
  <c r="BK19" i="53"/>
  <c r="BJ19" i="53"/>
  <c r="BI19" i="53"/>
  <c r="BH19" i="53"/>
  <c r="AZ19" i="53"/>
  <c r="AY19" i="53"/>
  <c r="AX19" i="53"/>
  <c r="CA18" i="53"/>
  <c r="BZ18" i="53"/>
  <c r="BY18" i="53"/>
  <c r="BX18" i="53"/>
  <c r="BW18" i="53"/>
  <c r="BV18" i="53"/>
  <c r="BU18" i="53"/>
  <c r="BT18" i="53"/>
  <c r="BS18" i="53"/>
  <c r="BR18" i="53"/>
  <c r="BQ18" i="53"/>
  <c r="BP18" i="53"/>
  <c r="BO18" i="53"/>
  <c r="BN18" i="53"/>
  <c r="BM18" i="53"/>
  <c r="BL18" i="53"/>
  <c r="BK18" i="53"/>
  <c r="BJ18" i="53"/>
  <c r="BI18" i="53"/>
  <c r="BH18" i="53"/>
  <c r="AZ18" i="53"/>
  <c r="AY18" i="53"/>
  <c r="AX18" i="53"/>
  <c r="CA17" i="53"/>
  <c r="BZ17" i="53"/>
  <c r="BY17" i="53"/>
  <c r="BX17" i="53"/>
  <c r="BW17" i="53"/>
  <c r="BV17" i="53"/>
  <c r="BU17" i="53"/>
  <c r="BT17" i="53"/>
  <c r="BS17" i="53"/>
  <c r="BR17" i="53"/>
  <c r="BQ17" i="53"/>
  <c r="BP17" i="53"/>
  <c r="BO17" i="53"/>
  <c r="BN17" i="53"/>
  <c r="BM17" i="53"/>
  <c r="BL17" i="53"/>
  <c r="BK17" i="53"/>
  <c r="BJ17" i="53"/>
  <c r="BI17" i="53"/>
  <c r="BH17" i="53"/>
  <c r="AZ17" i="53"/>
  <c r="AY17" i="53"/>
  <c r="AX17" i="53"/>
  <c r="CA16" i="53"/>
  <c r="BZ16" i="53"/>
  <c r="BY16" i="53"/>
  <c r="BX16" i="53"/>
  <c r="BW16" i="53"/>
  <c r="BV16" i="53"/>
  <c r="BU16" i="53"/>
  <c r="BT16" i="53"/>
  <c r="BS16" i="53"/>
  <c r="BR16" i="53"/>
  <c r="BQ16" i="53"/>
  <c r="BP16" i="53"/>
  <c r="BO16" i="53"/>
  <c r="BN16" i="53"/>
  <c r="BM16" i="53"/>
  <c r="BL16" i="53"/>
  <c r="BK16" i="53"/>
  <c r="BJ16" i="53"/>
  <c r="BI16" i="53"/>
  <c r="BH16" i="53"/>
  <c r="AZ16" i="53"/>
  <c r="AY16" i="53"/>
  <c r="AX16" i="53"/>
  <c r="CA15" i="53"/>
  <c r="BZ15" i="53"/>
  <c r="BY15" i="53"/>
  <c r="BX15" i="53"/>
  <c r="BW15" i="53"/>
  <c r="BV15" i="53"/>
  <c r="BU15" i="53"/>
  <c r="BT15" i="53"/>
  <c r="BS15" i="53"/>
  <c r="BR15" i="53"/>
  <c r="BQ15" i="53"/>
  <c r="BP15" i="53"/>
  <c r="BO15" i="53"/>
  <c r="BN15" i="53"/>
  <c r="BM15" i="53"/>
  <c r="BL15" i="53"/>
  <c r="BK15" i="53"/>
  <c r="BJ15" i="53"/>
  <c r="BI15" i="53"/>
  <c r="BH15" i="53"/>
  <c r="AZ15" i="53"/>
  <c r="AY15" i="53"/>
  <c r="AX15" i="53"/>
  <c r="CC14" i="53"/>
  <c r="CA14" i="53"/>
  <c r="BZ14" i="53"/>
  <c r="BY14" i="53"/>
  <c r="BX14" i="53"/>
  <c r="BW14" i="53"/>
  <c r="BV14" i="53"/>
  <c r="BU14" i="53"/>
  <c r="BT14" i="53"/>
  <c r="BS14" i="53"/>
  <c r="BR14" i="53"/>
  <c r="BQ14" i="53"/>
  <c r="BP14" i="53"/>
  <c r="BO14" i="53"/>
  <c r="BN14" i="53"/>
  <c r="BM14" i="53"/>
  <c r="BL14" i="53"/>
  <c r="BK14" i="53"/>
  <c r="BJ14" i="53"/>
  <c r="BI14" i="53"/>
  <c r="BH14" i="53"/>
  <c r="BD14" i="53"/>
  <c r="BA14" i="53"/>
  <c r="AZ14" i="53"/>
  <c r="AY14" i="53"/>
  <c r="AX14" i="53"/>
  <c r="AW14" i="53"/>
  <c r="AV14" i="53"/>
  <c r="AU14" i="53"/>
  <c r="AT14" i="53"/>
  <c r="AS14" i="53"/>
  <c r="AR14" i="53"/>
  <c r="AQ14" i="53"/>
  <c r="AP14" i="53"/>
  <c r="AO14" i="53"/>
  <c r="AN14" i="53"/>
  <c r="AM14" i="53"/>
  <c r="AL14" i="53"/>
  <c r="AK14" i="53"/>
  <c r="AJ14" i="53"/>
  <c r="AI14" i="53"/>
  <c r="AH14" i="53"/>
  <c r="AG14" i="53"/>
  <c r="AF14" i="53"/>
  <c r="AE14" i="53"/>
  <c r="CG14" i="53" s="1"/>
  <c r="BG14" i="53" s="1"/>
  <c r="AC14" i="53"/>
  <c r="AB14" i="53"/>
  <c r="CA13" i="53"/>
  <c r="BZ13" i="53"/>
  <c r="BY13" i="53"/>
  <c r="BX13" i="53"/>
  <c r="BW13" i="53"/>
  <c r="BV13" i="53"/>
  <c r="BU13" i="53"/>
  <c r="BT13" i="53"/>
  <c r="BS13" i="53"/>
  <c r="BR13" i="53"/>
  <c r="BQ13" i="53"/>
  <c r="BP13" i="53"/>
  <c r="BO13" i="53"/>
  <c r="BN13" i="53"/>
  <c r="BM13" i="53"/>
  <c r="BL13" i="53"/>
  <c r="BK13" i="53"/>
  <c r="BJ13" i="53"/>
  <c r="BI13" i="53"/>
  <c r="BH13" i="53"/>
  <c r="AZ13" i="53"/>
  <c r="AY13" i="53"/>
  <c r="AX13" i="53"/>
  <c r="AW13" i="53"/>
  <c r="AV13" i="53"/>
  <c r="AU13" i="53"/>
  <c r="AT13" i="53"/>
  <c r="AS13" i="53"/>
  <c r="AR13" i="53"/>
  <c r="AQ13" i="53"/>
  <c r="AP13" i="53"/>
  <c r="AO13" i="53"/>
  <c r="AN13" i="53"/>
  <c r="AM13" i="53"/>
  <c r="AL13" i="53"/>
  <c r="AK13" i="53"/>
  <c r="AJ13" i="53"/>
  <c r="AI13" i="53"/>
  <c r="AH13" i="53"/>
  <c r="AG13" i="53"/>
  <c r="AF13" i="53"/>
  <c r="AE13" i="53"/>
  <c r="AA13" i="53" s="1"/>
  <c r="CA12" i="53"/>
  <c r="BZ12" i="53"/>
  <c r="BY12" i="53"/>
  <c r="BX12" i="53"/>
  <c r="BW12" i="53"/>
  <c r="BV12" i="53"/>
  <c r="BU12" i="53"/>
  <c r="BT12" i="53"/>
  <c r="BS12" i="53"/>
  <c r="BR12" i="53"/>
  <c r="BQ12" i="53"/>
  <c r="BP12" i="53"/>
  <c r="BO12" i="53"/>
  <c r="BN12" i="53"/>
  <c r="BM12" i="53"/>
  <c r="BL12" i="53"/>
  <c r="BK12" i="53"/>
  <c r="BJ12" i="53"/>
  <c r="BI12" i="53"/>
  <c r="BH12" i="53"/>
  <c r="AZ12" i="53"/>
  <c r="AY12" i="53"/>
  <c r="AX12" i="53"/>
  <c r="AW12" i="53"/>
  <c r="AV12" i="53"/>
  <c r="AU12" i="53"/>
  <c r="AT12" i="53"/>
  <c r="AS12" i="53"/>
  <c r="AR12" i="53"/>
  <c r="AQ12" i="53"/>
  <c r="AP12" i="53"/>
  <c r="AO12" i="53"/>
  <c r="AN12" i="53"/>
  <c r="AM12" i="53"/>
  <c r="AL12" i="53"/>
  <c r="AK12" i="53"/>
  <c r="AJ12" i="53"/>
  <c r="AI12" i="53"/>
  <c r="AH12" i="53"/>
  <c r="AG12" i="53"/>
  <c r="AF12" i="53"/>
  <c r="AE12" i="53"/>
  <c r="BA12" i="53" s="1"/>
  <c r="AD12" i="53"/>
  <c r="CB11" i="53"/>
  <c r="CA11" i="53"/>
  <c r="BZ11" i="53"/>
  <c r="BY11" i="53"/>
  <c r="BX11" i="53"/>
  <c r="BW11" i="53"/>
  <c r="BV11" i="53"/>
  <c r="BU11" i="53"/>
  <c r="BT11" i="53"/>
  <c r="BS11" i="53"/>
  <c r="BR11" i="53"/>
  <c r="BQ11" i="53"/>
  <c r="BP11" i="53"/>
  <c r="BO11" i="53"/>
  <c r="BN11" i="53"/>
  <c r="BM11" i="53"/>
  <c r="BL11" i="53"/>
  <c r="BK11" i="53"/>
  <c r="BJ11" i="53"/>
  <c r="BI11" i="53"/>
  <c r="BH11" i="53"/>
  <c r="AZ11" i="53"/>
  <c r="AY11" i="53"/>
  <c r="AX11" i="53"/>
  <c r="AW11" i="53"/>
  <c r="AV11" i="53"/>
  <c r="AU11" i="53"/>
  <c r="AT11" i="53"/>
  <c r="AS11" i="53"/>
  <c r="AR11" i="53"/>
  <c r="AQ11" i="53"/>
  <c r="AP11" i="53"/>
  <c r="AO11" i="53"/>
  <c r="AN11" i="53"/>
  <c r="AM11" i="53"/>
  <c r="AL11" i="53"/>
  <c r="AK11" i="53"/>
  <c r="AJ11" i="53"/>
  <c r="AI11" i="53"/>
  <c r="AH11" i="53"/>
  <c r="AG11" i="53"/>
  <c r="AF11" i="53"/>
  <c r="AE11" i="53"/>
  <c r="BC11" i="53" s="1"/>
  <c r="AA11" i="53"/>
  <c r="Z11" i="53"/>
  <c r="Y11" i="53"/>
  <c r="CA10" i="53"/>
  <c r="BZ10" i="53"/>
  <c r="BY10" i="53"/>
  <c r="BX10" i="53"/>
  <c r="BW10" i="53"/>
  <c r="BV10" i="53"/>
  <c r="BU10" i="53"/>
  <c r="BT10" i="53"/>
  <c r="BS10" i="53"/>
  <c r="BR10" i="53"/>
  <c r="BQ10" i="53"/>
  <c r="BP10" i="53"/>
  <c r="BO10" i="53"/>
  <c r="BN10" i="53"/>
  <c r="BM10" i="53"/>
  <c r="BL10" i="53"/>
  <c r="BK10" i="53"/>
  <c r="BJ10" i="53"/>
  <c r="BI10" i="53"/>
  <c r="BH10" i="53"/>
  <c r="AZ10" i="53"/>
  <c r="AY10" i="53"/>
  <c r="AX10" i="53"/>
  <c r="AW10" i="53"/>
  <c r="AV10" i="53"/>
  <c r="AU10" i="53"/>
  <c r="AT10" i="53"/>
  <c r="AS10" i="53"/>
  <c r="AR10" i="53"/>
  <c r="AQ10" i="53"/>
  <c r="AP10" i="53"/>
  <c r="AO10" i="53"/>
  <c r="AN10" i="53"/>
  <c r="AM10" i="53"/>
  <c r="AL10" i="53"/>
  <c r="AK10" i="53"/>
  <c r="AJ10" i="53"/>
  <c r="AI10" i="53"/>
  <c r="AH10" i="53"/>
  <c r="AG10" i="53"/>
  <c r="AF10" i="53"/>
  <c r="AE10" i="53"/>
  <c r="CC10" i="53" s="1"/>
  <c r="CA9" i="53"/>
  <c r="BZ9" i="53"/>
  <c r="BY9" i="53"/>
  <c r="BX9" i="53"/>
  <c r="BW9" i="53"/>
  <c r="BV9" i="53"/>
  <c r="BU9" i="53"/>
  <c r="BT9" i="53"/>
  <c r="BS9" i="53"/>
  <c r="BR9" i="53"/>
  <c r="BO9" i="53"/>
  <c r="BI9" i="53"/>
  <c r="AZ9" i="53"/>
  <c r="AY9" i="53"/>
  <c r="AX9" i="53"/>
  <c r="AW9" i="53"/>
  <c r="AV9" i="53"/>
  <c r="AU9" i="53"/>
  <c r="AT9" i="53"/>
  <c r="AS9" i="53"/>
  <c r="AR9" i="53"/>
  <c r="AQ9" i="53"/>
  <c r="AN9" i="53"/>
  <c r="AH9" i="53"/>
  <c r="AF9" i="53"/>
  <c r="AE9" i="53"/>
  <c r="CA8" i="53"/>
  <c r="BZ8" i="53"/>
  <c r="BY8" i="53"/>
  <c r="BX8" i="53"/>
  <c r="BW8" i="53"/>
  <c r="BV8" i="53"/>
  <c r="BU8" i="53"/>
  <c r="BT8" i="53"/>
  <c r="BS8" i="53"/>
  <c r="BR8" i="53"/>
  <c r="BO8" i="53"/>
  <c r="BI8" i="53"/>
  <c r="AZ8" i="53"/>
  <c r="AY8" i="53"/>
  <c r="AX8" i="53"/>
  <c r="AW8" i="53"/>
  <c r="AV8" i="53"/>
  <c r="AU8" i="53"/>
  <c r="AT8" i="53"/>
  <c r="AS8" i="53"/>
  <c r="AR8" i="53"/>
  <c r="AQ8" i="53"/>
  <c r="AN8" i="53"/>
  <c r="AH8" i="53"/>
  <c r="AF8" i="53"/>
  <c r="AE8" i="53"/>
  <c r="CB8" i="53" s="1"/>
  <c r="CA7" i="53"/>
  <c r="BZ7" i="53"/>
  <c r="BY7" i="53"/>
  <c r="BX7" i="53"/>
  <c r="BW7" i="53"/>
  <c r="BV7" i="53"/>
  <c r="BU7" i="53"/>
  <c r="BT7" i="53"/>
  <c r="BS7" i="53"/>
  <c r="BR7" i="53"/>
  <c r="AZ7" i="53"/>
  <c r="AY7" i="53"/>
  <c r="AX7" i="53"/>
  <c r="AW7" i="53"/>
  <c r="AV7" i="53"/>
  <c r="AU7" i="53"/>
  <c r="AT7" i="53"/>
  <c r="AS7" i="53"/>
  <c r="AR7" i="53"/>
  <c r="AQ7" i="53"/>
  <c r="AF7" i="53"/>
  <c r="AE7" i="53"/>
  <c r="AD7" i="53"/>
  <c r="CA6" i="53"/>
  <c r="BZ6" i="53"/>
  <c r="BY6" i="53"/>
  <c r="BX6" i="53"/>
  <c r="BW6" i="53"/>
  <c r="BV6" i="53"/>
  <c r="BU6" i="53"/>
  <c r="BT6" i="53"/>
  <c r="BS6" i="53"/>
  <c r="BR6" i="53"/>
  <c r="AZ6" i="53"/>
  <c r="AY6" i="53"/>
  <c r="AX6" i="53"/>
  <c r="AW6" i="53"/>
  <c r="AV6" i="53"/>
  <c r="AU6" i="53"/>
  <c r="AT6" i="53"/>
  <c r="AS6" i="53"/>
  <c r="AR6" i="53"/>
  <c r="AQ6" i="53"/>
  <c r="AF6" i="53"/>
  <c r="AE6" i="53"/>
  <c r="BA6" i="53" s="1"/>
  <c r="CA5" i="53"/>
  <c r="BZ5" i="53"/>
  <c r="BY5" i="53"/>
  <c r="BX5" i="53"/>
  <c r="BW5" i="53"/>
  <c r="BV5" i="53"/>
  <c r="BU5" i="53"/>
  <c r="BT5" i="53"/>
  <c r="BS5" i="53"/>
  <c r="BR5" i="53"/>
  <c r="AZ5" i="53"/>
  <c r="AY5" i="53"/>
  <c r="AX5" i="53"/>
  <c r="AW5" i="53"/>
  <c r="AV5" i="53"/>
  <c r="AU5" i="53"/>
  <c r="AT5" i="53"/>
  <c r="AS5" i="53"/>
  <c r="AR5" i="53"/>
  <c r="AQ5" i="53"/>
  <c r="AF5" i="53"/>
  <c r="AE5" i="53"/>
  <c r="AF4" i="53"/>
  <c r="AE3" i="53"/>
  <c r="AD11" i="53" s="1"/>
  <c r="AD3" i="53"/>
  <c r="AC3" i="53" s="1"/>
  <c r="CA38" i="51"/>
  <c r="BZ38" i="51"/>
  <c r="BY38" i="51"/>
  <c r="BX38" i="51"/>
  <c r="BW38" i="51"/>
  <c r="BV38" i="51"/>
  <c r="BU38" i="51"/>
  <c r="BT38" i="51"/>
  <c r="BS38" i="51"/>
  <c r="BR38" i="51"/>
  <c r="BQ38" i="51"/>
  <c r="BP38" i="51"/>
  <c r="BO38" i="51"/>
  <c r="BN38" i="51"/>
  <c r="BM38" i="51"/>
  <c r="BL38" i="51"/>
  <c r="BK38" i="51"/>
  <c r="BJ38" i="51"/>
  <c r="BI38" i="51"/>
  <c r="BH38" i="51"/>
  <c r="AZ38" i="51"/>
  <c r="AY38" i="51"/>
  <c r="AX38" i="51"/>
  <c r="CA37" i="51"/>
  <c r="BZ37" i="51"/>
  <c r="BY37" i="51"/>
  <c r="BX37" i="51"/>
  <c r="BW37" i="51"/>
  <c r="BV37" i="51"/>
  <c r="BU37" i="51"/>
  <c r="BT37" i="51"/>
  <c r="BS37" i="51"/>
  <c r="BR37" i="51"/>
  <c r="BQ37" i="51"/>
  <c r="BP37" i="51"/>
  <c r="BO37" i="51"/>
  <c r="BN37" i="51"/>
  <c r="BM37" i="51"/>
  <c r="BL37" i="51"/>
  <c r="BK37" i="51"/>
  <c r="BJ37" i="51"/>
  <c r="BI37" i="51"/>
  <c r="BH37" i="51"/>
  <c r="AZ37" i="51"/>
  <c r="AY37" i="51"/>
  <c r="AX37" i="51"/>
  <c r="CA36" i="51"/>
  <c r="BZ36" i="51"/>
  <c r="BY36" i="51"/>
  <c r="BX36" i="51"/>
  <c r="BW36" i="51"/>
  <c r="BV36" i="51"/>
  <c r="BU36" i="51"/>
  <c r="BT36" i="51"/>
  <c r="BS36" i="51"/>
  <c r="BR36" i="51"/>
  <c r="BQ36" i="51"/>
  <c r="BP36" i="51"/>
  <c r="BO36" i="51"/>
  <c r="BN36" i="51"/>
  <c r="BM36" i="51"/>
  <c r="BL36" i="51"/>
  <c r="BK36" i="51"/>
  <c r="BJ36" i="51"/>
  <c r="BI36" i="51"/>
  <c r="BH36" i="51"/>
  <c r="AZ36" i="51"/>
  <c r="AY36" i="51"/>
  <c r="AX36" i="51"/>
  <c r="CA35" i="51"/>
  <c r="BZ35" i="51"/>
  <c r="BY35" i="51"/>
  <c r="BX35" i="51"/>
  <c r="BW35" i="51"/>
  <c r="BV35" i="51"/>
  <c r="BU35" i="51"/>
  <c r="BT35" i="51"/>
  <c r="BS35" i="51"/>
  <c r="BR35" i="51"/>
  <c r="BQ35" i="51"/>
  <c r="BP35" i="51"/>
  <c r="BO35" i="51"/>
  <c r="BN35" i="51"/>
  <c r="BM35" i="51"/>
  <c r="BL35" i="51"/>
  <c r="BK35" i="51"/>
  <c r="BJ35" i="51"/>
  <c r="BI35" i="51"/>
  <c r="BH35" i="51"/>
  <c r="AZ35" i="51"/>
  <c r="AY35" i="51"/>
  <c r="AX35" i="51"/>
  <c r="CA34" i="51"/>
  <c r="BZ34" i="51"/>
  <c r="BY34" i="51"/>
  <c r="BX34" i="51"/>
  <c r="BW34" i="51"/>
  <c r="BV34" i="51"/>
  <c r="BU34" i="51"/>
  <c r="BT34" i="51"/>
  <c r="BS34" i="51"/>
  <c r="BR34" i="51"/>
  <c r="BQ34" i="51"/>
  <c r="BP34" i="51"/>
  <c r="BO34" i="51"/>
  <c r="BN34" i="51"/>
  <c r="BM34" i="51"/>
  <c r="BL34" i="51"/>
  <c r="BK34" i="51"/>
  <c r="BJ34" i="51"/>
  <c r="BI34" i="51"/>
  <c r="BH34" i="51"/>
  <c r="AZ34" i="51"/>
  <c r="AY34" i="51"/>
  <c r="AX34" i="51"/>
  <c r="CA33" i="51"/>
  <c r="BZ33" i="51"/>
  <c r="BY33" i="51"/>
  <c r="BX33" i="51"/>
  <c r="BW33" i="51"/>
  <c r="BV33" i="51"/>
  <c r="BU33" i="51"/>
  <c r="BT33" i="51"/>
  <c r="BS33" i="51"/>
  <c r="BR33" i="51"/>
  <c r="BQ33" i="51"/>
  <c r="BP33" i="51"/>
  <c r="BO33" i="51"/>
  <c r="BN33" i="51"/>
  <c r="BM33" i="51"/>
  <c r="BL33" i="51"/>
  <c r="BK33" i="51"/>
  <c r="BJ33" i="51"/>
  <c r="BI33" i="51"/>
  <c r="BH33" i="51"/>
  <c r="AZ33" i="51"/>
  <c r="AY33" i="51"/>
  <c r="AX33" i="51"/>
  <c r="CA32" i="51"/>
  <c r="BZ32" i="51"/>
  <c r="BY32" i="51"/>
  <c r="BX32" i="51"/>
  <c r="BW32" i="51"/>
  <c r="BV32" i="51"/>
  <c r="BU32" i="51"/>
  <c r="BT32" i="51"/>
  <c r="BS32" i="51"/>
  <c r="BR32" i="51"/>
  <c r="BQ32" i="51"/>
  <c r="BP32" i="51"/>
  <c r="BO32" i="51"/>
  <c r="BN32" i="51"/>
  <c r="BM32" i="51"/>
  <c r="BL32" i="51"/>
  <c r="BK32" i="51"/>
  <c r="BJ32" i="51"/>
  <c r="BI32" i="51"/>
  <c r="BH32" i="51"/>
  <c r="AZ32" i="51"/>
  <c r="AY32" i="51"/>
  <c r="AX32" i="51"/>
  <c r="CA31" i="51"/>
  <c r="BZ31" i="51"/>
  <c r="BY31" i="51"/>
  <c r="BX31" i="51"/>
  <c r="BW31" i="51"/>
  <c r="BV31" i="51"/>
  <c r="BU31" i="51"/>
  <c r="BT31" i="51"/>
  <c r="BS31" i="51"/>
  <c r="BR31" i="51"/>
  <c r="BQ31" i="51"/>
  <c r="BP31" i="51"/>
  <c r="BO31" i="51"/>
  <c r="BN31" i="51"/>
  <c r="BM31" i="51"/>
  <c r="BL31" i="51"/>
  <c r="BK31" i="51"/>
  <c r="BJ31" i="51"/>
  <c r="BI31" i="51"/>
  <c r="BH31" i="51"/>
  <c r="AZ31" i="51"/>
  <c r="AY31" i="51"/>
  <c r="AX31" i="51"/>
  <c r="CA30" i="51"/>
  <c r="BZ30" i="51"/>
  <c r="BY30" i="51"/>
  <c r="BX30" i="51"/>
  <c r="BW30" i="51"/>
  <c r="BV30" i="51"/>
  <c r="BU30" i="51"/>
  <c r="BT30" i="51"/>
  <c r="BS30" i="51"/>
  <c r="BR30" i="51"/>
  <c r="BQ30" i="51"/>
  <c r="BP30" i="51"/>
  <c r="BO30" i="51"/>
  <c r="BN30" i="51"/>
  <c r="BM30" i="51"/>
  <c r="BL30" i="51"/>
  <c r="BK30" i="51"/>
  <c r="BJ30" i="51"/>
  <c r="BI30" i="51"/>
  <c r="BH30" i="51"/>
  <c r="AZ30" i="51"/>
  <c r="AY30" i="51"/>
  <c r="AX30" i="51"/>
  <c r="CA29" i="51"/>
  <c r="BZ29" i="51"/>
  <c r="BY29" i="51"/>
  <c r="BX29" i="51"/>
  <c r="BW29" i="51"/>
  <c r="BV29" i="51"/>
  <c r="BU29" i="51"/>
  <c r="BT29" i="51"/>
  <c r="BS29" i="51"/>
  <c r="BR29" i="51"/>
  <c r="BQ29" i="51"/>
  <c r="BP29" i="51"/>
  <c r="BO29" i="51"/>
  <c r="BN29" i="51"/>
  <c r="BM29" i="51"/>
  <c r="BL29" i="51"/>
  <c r="BK29" i="51"/>
  <c r="BJ29" i="51"/>
  <c r="BI29" i="51"/>
  <c r="BH29" i="51"/>
  <c r="AZ29" i="51"/>
  <c r="AY29" i="51"/>
  <c r="AX29" i="51"/>
  <c r="CA28" i="51"/>
  <c r="BZ28" i="51"/>
  <c r="BY28" i="51"/>
  <c r="BX28" i="51"/>
  <c r="BW28" i="51"/>
  <c r="BV28" i="51"/>
  <c r="BU28" i="51"/>
  <c r="BT28" i="51"/>
  <c r="BS28" i="51"/>
  <c r="BR28" i="51"/>
  <c r="BQ28" i="51"/>
  <c r="BP28" i="51"/>
  <c r="BO28" i="51"/>
  <c r="BN28" i="51"/>
  <c r="BM28" i="51"/>
  <c r="BL28" i="51"/>
  <c r="BK28" i="51"/>
  <c r="BJ28" i="51"/>
  <c r="BI28" i="51"/>
  <c r="BH28" i="51"/>
  <c r="AZ28" i="51"/>
  <c r="AY28" i="51"/>
  <c r="AX28" i="51"/>
  <c r="CA27" i="51"/>
  <c r="BZ27" i="51"/>
  <c r="BY27" i="51"/>
  <c r="BX27" i="51"/>
  <c r="BW27" i="51"/>
  <c r="BV27" i="51"/>
  <c r="BU27" i="51"/>
  <c r="BT27" i="51"/>
  <c r="BS27" i="51"/>
  <c r="BR27" i="51"/>
  <c r="BQ27" i="51"/>
  <c r="BP27" i="51"/>
  <c r="BO27" i="51"/>
  <c r="BN27" i="51"/>
  <c r="BM27" i="51"/>
  <c r="BL27" i="51"/>
  <c r="BK27" i="51"/>
  <c r="BJ27" i="51"/>
  <c r="BI27" i="51"/>
  <c r="BH27" i="51"/>
  <c r="AZ27" i="51"/>
  <c r="AY27" i="51"/>
  <c r="AX27" i="51"/>
  <c r="CA26" i="51"/>
  <c r="BZ26" i="51"/>
  <c r="BY26" i="51"/>
  <c r="BX26" i="51"/>
  <c r="BW26" i="51"/>
  <c r="BV26" i="51"/>
  <c r="BU26" i="51"/>
  <c r="BT26" i="51"/>
  <c r="BS26" i="51"/>
  <c r="BR26" i="51"/>
  <c r="BQ26" i="51"/>
  <c r="BP26" i="51"/>
  <c r="BO26" i="51"/>
  <c r="BN26" i="51"/>
  <c r="BM26" i="51"/>
  <c r="BL26" i="51"/>
  <c r="BK26" i="51"/>
  <c r="BJ26" i="51"/>
  <c r="BI26" i="51"/>
  <c r="BH26" i="51"/>
  <c r="AZ26" i="51"/>
  <c r="AY26" i="51"/>
  <c r="AX26" i="51"/>
  <c r="CA25" i="51"/>
  <c r="BZ25" i="51"/>
  <c r="BY25" i="51"/>
  <c r="BX25" i="51"/>
  <c r="BW25" i="51"/>
  <c r="BV25" i="51"/>
  <c r="BU25" i="51"/>
  <c r="BT25" i="51"/>
  <c r="BS25" i="51"/>
  <c r="BR25" i="51"/>
  <c r="BQ25" i="51"/>
  <c r="BP25" i="51"/>
  <c r="BO25" i="51"/>
  <c r="BN25" i="51"/>
  <c r="BM25" i="51"/>
  <c r="BL25" i="51"/>
  <c r="BK25" i="51"/>
  <c r="BJ25" i="51"/>
  <c r="BI25" i="51"/>
  <c r="BH25" i="51"/>
  <c r="AZ25" i="51"/>
  <c r="AY25" i="51"/>
  <c r="AX25" i="51"/>
  <c r="CA24" i="51"/>
  <c r="BZ24" i="51"/>
  <c r="BY24" i="51"/>
  <c r="BX24" i="51"/>
  <c r="BW24" i="51"/>
  <c r="BV24" i="51"/>
  <c r="BU24" i="51"/>
  <c r="BT24" i="51"/>
  <c r="BS24" i="51"/>
  <c r="BR24" i="51"/>
  <c r="BQ24" i="51"/>
  <c r="BP24" i="51"/>
  <c r="BO24" i="51"/>
  <c r="BN24" i="51"/>
  <c r="BM24" i="51"/>
  <c r="BL24" i="51"/>
  <c r="BK24" i="51"/>
  <c r="BJ24" i="51"/>
  <c r="BI24" i="51"/>
  <c r="BH24" i="51"/>
  <c r="AZ24" i="51"/>
  <c r="AY24" i="51"/>
  <c r="AX24" i="51"/>
  <c r="CA23" i="51"/>
  <c r="BZ23" i="51"/>
  <c r="BY23" i="51"/>
  <c r="BX23" i="51"/>
  <c r="BW23" i="51"/>
  <c r="BV23" i="51"/>
  <c r="BU23" i="51"/>
  <c r="BT23" i="51"/>
  <c r="BS23" i="51"/>
  <c r="BR23" i="51"/>
  <c r="BQ23" i="51"/>
  <c r="BP23" i="51"/>
  <c r="BO23" i="51"/>
  <c r="BN23" i="51"/>
  <c r="BM23" i="51"/>
  <c r="BL23" i="51"/>
  <c r="BK23" i="51"/>
  <c r="BJ23" i="51"/>
  <c r="BI23" i="51"/>
  <c r="BH23" i="51"/>
  <c r="AZ23" i="51"/>
  <c r="AY23" i="51"/>
  <c r="AX23" i="51"/>
  <c r="CA22" i="51"/>
  <c r="BZ22" i="51"/>
  <c r="BY22" i="51"/>
  <c r="BX22" i="51"/>
  <c r="BW22" i="51"/>
  <c r="BV22" i="51"/>
  <c r="BU22" i="51"/>
  <c r="BT22" i="51"/>
  <c r="BS22" i="51"/>
  <c r="BR22" i="51"/>
  <c r="BQ22" i="51"/>
  <c r="BP22" i="51"/>
  <c r="BO22" i="51"/>
  <c r="BN22" i="51"/>
  <c r="BM22" i="51"/>
  <c r="BL22" i="51"/>
  <c r="BK22" i="51"/>
  <c r="BJ22" i="51"/>
  <c r="BI22" i="51"/>
  <c r="BH22" i="51"/>
  <c r="AZ22" i="51"/>
  <c r="AY22" i="51"/>
  <c r="AX22" i="51"/>
  <c r="CA21" i="51"/>
  <c r="BZ21" i="51"/>
  <c r="BY21" i="51"/>
  <c r="BX21" i="51"/>
  <c r="BW21" i="51"/>
  <c r="BV21" i="51"/>
  <c r="BU21" i="51"/>
  <c r="BT21" i="51"/>
  <c r="BS21" i="51"/>
  <c r="BR21" i="51"/>
  <c r="BQ21" i="51"/>
  <c r="BP21" i="51"/>
  <c r="BO21" i="51"/>
  <c r="BN21" i="51"/>
  <c r="BM21" i="51"/>
  <c r="BL21" i="51"/>
  <c r="BK21" i="51"/>
  <c r="BJ21" i="51"/>
  <c r="BI21" i="51"/>
  <c r="BH21" i="51"/>
  <c r="AZ21" i="51"/>
  <c r="AY21" i="51"/>
  <c r="AX21" i="51"/>
  <c r="CA20" i="51"/>
  <c r="BZ20" i="51"/>
  <c r="BY20" i="51"/>
  <c r="BX20" i="51"/>
  <c r="BW20" i="51"/>
  <c r="BV20" i="51"/>
  <c r="BU20" i="51"/>
  <c r="BT20" i="51"/>
  <c r="BS20" i="51"/>
  <c r="BR20" i="51"/>
  <c r="BQ20" i="51"/>
  <c r="BP20" i="51"/>
  <c r="BO20" i="51"/>
  <c r="BN20" i="51"/>
  <c r="BM20" i="51"/>
  <c r="BL20" i="51"/>
  <c r="BK20" i="51"/>
  <c r="BJ20" i="51"/>
  <c r="BI20" i="51"/>
  <c r="BH20" i="51"/>
  <c r="AZ20" i="51"/>
  <c r="AY20" i="51"/>
  <c r="AX20" i="51"/>
  <c r="CA19" i="51"/>
  <c r="BZ19" i="51"/>
  <c r="BY19" i="51"/>
  <c r="BX19" i="51"/>
  <c r="BW19" i="51"/>
  <c r="BV19" i="51"/>
  <c r="BU19" i="51"/>
  <c r="BT19" i="51"/>
  <c r="BS19" i="51"/>
  <c r="BR19" i="51"/>
  <c r="BQ19" i="51"/>
  <c r="BP19" i="51"/>
  <c r="BO19" i="51"/>
  <c r="BN19" i="51"/>
  <c r="BM19" i="51"/>
  <c r="BL19" i="51"/>
  <c r="BK19" i="51"/>
  <c r="BJ19" i="51"/>
  <c r="BI19" i="51"/>
  <c r="BH19" i="51"/>
  <c r="AZ19" i="51"/>
  <c r="AY19" i="51"/>
  <c r="AX19" i="51"/>
  <c r="CA18" i="51"/>
  <c r="BZ18" i="51"/>
  <c r="BY18" i="51"/>
  <c r="BX18" i="51"/>
  <c r="BW18" i="51"/>
  <c r="BV18" i="51"/>
  <c r="BU18" i="51"/>
  <c r="BT18" i="51"/>
  <c r="BS18" i="51"/>
  <c r="BR18" i="51"/>
  <c r="BQ18" i="51"/>
  <c r="BP18" i="51"/>
  <c r="BO18" i="51"/>
  <c r="BN18" i="51"/>
  <c r="BM18" i="51"/>
  <c r="BL18" i="51"/>
  <c r="BK18" i="51"/>
  <c r="BJ18" i="51"/>
  <c r="BI18" i="51"/>
  <c r="BH18" i="51"/>
  <c r="AZ18" i="51"/>
  <c r="AY18" i="51"/>
  <c r="AX18" i="51"/>
  <c r="CA17" i="51"/>
  <c r="BZ17" i="51"/>
  <c r="BY17" i="51"/>
  <c r="BX17" i="51"/>
  <c r="BW17" i="51"/>
  <c r="BV17" i="51"/>
  <c r="BU17" i="51"/>
  <c r="BT17" i="51"/>
  <c r="BS17" i="51"/>
  <c r="BR17" i="51"/>
  <c r="BQ17" i="51"/>
  <c r="BP17" i="51"/>
  <c r="BO17" i="51"/>
  <c r="BN17" i="51"/>
  <c r="BM17" i="51"/>
  <c r="BL17" i="51"/>
  <c r="BK17" i="51"/>
  <c r="BJ17" i="51"/>
  <c r="BI17" i="51"/>
  <c r="BH17" i="51"/>
  <c r="AZ17" i="51"/>
  <c r="AY17" i="51"/>
  <c r="AX17" i="51"/>
  <c r="CA16" i="51"/>
  <c r="BZ16" i="51"/>
  <c r="BY16" i="51"/>
  <c r="BX16" i="51"/>
  <c r="BW16" i="51"/>
  <c r="BV16" i="51"/>
  <c r="BU16" i="51"/>
  <c r="BT16" i="51"/>
  <c r="BS16" i="51"/>
  <c r="BR16" i="51"/>
  <c r="BQ16" i="51"/>
  <c r="BP16" i="51"/>
  <c r="BO16" i="51"/>
  <c r="BN16" i="51"/>
  <c r="BM16" i="51"/>
  <c r="BL16" i="51"/>
  <c r="BK16" i="51"/>
  <c r="BJ16" i="51"/>
  <c r="BI16" i="51"/>
  <c r="BH16" i="51"/>
  <c r="AZ16" i="51"/>
  <c r="AY16" i="51"/>
  <c r="AX16" i="51"/>
  <c r="CA15" i="51"/>
  <c r="BZ15" i="51"/>
  <c r="BY15" i="51"/>
  <c r="BX15" i="51"/>
  <c r="BW15" i="51"/>
  <c r="BV15" i="51"/>
  <c r="BU15" i="51"/>
  <c r="BT15" i="51"/>
  <c r="BS15" i="51"/>
  <c r="BR15" i="51"/>
  <c r="BQ15" i="51"/>
  <c r="BP15" i="51"/>
  <c r="BO15" i="51"/>
  <c r="BN15" i="51"/>
  <c r="BM15" i="51"/>
  <c r="BL15" i="51"/>
  <c r="BK15" i="51"/>
  <c r="BJ15" i="51"/>
  <c r="BI15" i="51"/>
  <c r="BH15" i="51"/>
  <c r="AZ15" i="51"/>
  <c r="AY15" i="51"/>
  <c r="AX15" i="51"/>
  <c r="CA14" i="51"/>
  <c r="BZ14" i="51"/>
  <c r="BY14" i="51"/>
  <c r="BX14" i="51"/>
  <c r="BW14" i="51"/>
  <c r="BV14" i="51"/>
  <c r="BU14" i="51"/>
  <c r="BT14" i="51"/>
  <c r="BS14" i="51"/>
  <c r="BR14" i="51"/>
  <c r="BQ14" i="51"/>
  <c r="BP14" i="51"/>
  <c r="BO14" i="51"/>
  <c r="BN14" i="51"/>
  <c r="BM14" i="51"/>
  <c r="BL14" i="51"/>
  <c r="BK14" i="51"/>
  <c r="BJ14" i="51"/>
  <c r="BI14" i="51"/>
  <c r="BH14" i="51"/>
  <c r="BB14" i="51"/>
  <c r="BA14" i="51"/>
  <c r="AZ14" i="51"/>
  <c r="AY14" i="51"/>
  <c r="AX14" i="51"/>
  <c r="AW14" i="51"/>
  <c r="AV14" i="51"/>
  <c r="AU14" i="51"/>
  <c r="AT14" i="51"/>
  <c r="AS14" i="51"/>
  <c r="AR14" i="51"/>
  <c r="AQ14" i="51"/>
  <c r="AP14" i="51"/>
  <c r="AO14" i="51"/>
  <c r="AN14" i="51"/>
  <c r="AM14" i="51"/>
  <c r="AL14" i="51"/>
  <c r="AK14" i="51"/>
  <c r="AJ14" i="51"/>
  <c r="AI14" i="51"/>
  <c r="AH14" i="51"/>
  <c r="AG14" i="51"/>
  <c r="AF14" i="51"/>
  <c r="AE14" i="51"/>
  <c r="CG14" i="51" s="1"/>
  <c r="BG14" i="51" s="1"/>
  <c r="AC14" i="51"/>
  <c r="AB14" i="51"/>
  <c r="CA13" i="51"/>
  <c r="BZ13" i="51"/>
  <c r="BY13" i="51"/>
  <c r="BX13" i="51"/>
  <c r="BW13" i="51"/>
  <c r="BV13" i="51"/>
  <c r="BU13" i="51"/>
  <c r="BT13" i="51"/>
  <c r="BS13" i="51"/>
  <c r="BR13" i="51"/>
  <c r="BQ13" i="51"/>
  <c r="BP13" i="51"/>
  <c r="BO13" i="51"/>
  <c r="BN13" i="51"/>
  <c r="BM13" i="51"/>
  <c r="BL13" i="51"/>
  <c r="BK13" i="51"/>
  <c r="BJ13" i="51"/>
  <c r="BI13" i="51"/>
  <c r="BH13" i="51"/>
  <c r="BB13" i="51"/>
  <c r="BA13" i="51"/>
  <c r="AZ13" i="51"/>
  <c r="AY13" i="51"/>
  <c r="AX13" i="51"/>
  <c r="AW13" i="51"/>
  <c r="AV13" i="51"/>
  <c r="AU13" i="51"/>
  <c r="AT13" i="51"/>
  <c r="AS13" i="51"/>
  <c r="AR13" i="51"/>
  <c r="AQ13" i="51"/>
  <c r="AP13" i="51"/>
  <c r="AO13" i="51"/>
  <c r="AN13" i="51"/>
  <c r="AM13" i="51"/>
  <c r="AL13" i="51"/>
  <c r="AK13" i="51"/>
  <c r="AJ13" i="51"/>
  <c r="AI13" i="51"/>
  <c r="AH13" i="51"/>
  <c r="AG13" i="51"/>
  <c r="AF13" i="51"/>
  <c r="AE13" i="51"/>
  <c r="AA13" i="51" s="1"/>
  <c r="AD13" i="51"/>
  <c r="AC13" i="51"/>
  <c r="CA12" i="51"/>
  <c r="BZ12" i="51"/>
  <c r="BY12" i="51"/>
  <c r="BX12" i="51"/>
  <c r="BW12" i="51"/>
  <c r="BV12" i="51"/>
  <c r="BU12" i="51"/>
  <c r="BT12" i="51"/>
  <c r="BS12" i="51"/>
  <c r="BR12" i="51"/>
  <c r="BQ12" i="51"/>
  <c r="BP12" i="51"/>
  <c r="BO12" i="51"/>
  <c r="BN12" i="51"/>
  <c r="BM12" i="51"/>
  <c r="BL12" i="51"/>
  <c r="BH12" i="51"/>
  <c r="AZ12" i="51"/>
  <c r="AY12" i="51"/>
  <c r="AX12" i="51"/>
  <c r="AW12" i="51"/>
  <c r="AV12" i="51"/>
  <c r="AU12" i="51"/>
  <c r="AT12" i="51"/>
  <c r="AS12" i="51"/>
  <c r="AR12" i="51"/>
  <c r="AQ12" i="51"/>
  <c r="AP12" i="51"/>
  <c r="AO12" i="51"/>
  <c r="AN12" i="51"/>
  <c r="AM12" i="51"/>
  <c r="AL12" i="51"/>
  <c r="AK12" i="51"/>
  <c r="AG12" i="51"/>
  <c r="AF12" i="51"/>
  <c r="AE12" i="51"/>
  <c r="BA12" i="51" s="1"/>
  <c r="CA11" i="51"/>
  <c r="BZ11" i="51"/>
  <c r="BY11" i="51"/>
  <c r="BX11" i="51"/>
  <c r="BW11" i="51"/>
  <c r="BV11" i="51"/>
  <c r="BU11" i="51"/>
  <c r="BT11" i="51"/>
  <c r="BS11" i="51"/>
  <c r="BR11" i="51"/>
  <c r="BQ11" i="51"/>
  <c r="BP11" i="51"/>
  <c r="BO11" i="51"/>
  <c r="BN11" i="51"/>
  <c r="BM11" i="51"/>
  <c r="BL11" i="51"/>
  <c r="BH11" i="51"/>
  <c r="AZ11" i="51"/>
  <c r="AY11" i="51"/>
  <c r="AX11" i="51"/>
  <c r="AW11" i="51"/>
  <c r="AV11" i="51"/>
  <c r="AU11" i="51"/>
  <c r="AT11" i="51"/>
  <c r="AS11" i="51"/>
  <c r="AR11" i="51"/>
  <c r="AQ11" i="51"/>
  <c r="AP11" i="51"/>
  <c r="AO11" i="51"/>
  <c r="AN11" i="51"/>
  <c r="AM11" i="51"/>
  <c r="AL11" i="51"/>
  <c r="AK11" i="51"/>
  <c r="AG11" i="51"/>
  <c r="AF11" i="51"/>
  <c r="AE11" i="51"/>
  <c r="CA10" i="51"/>
  <c r="BZ10" i="51"/>
  <c r="BY10" i="51"/>
  <c r="BX10" i="51"/>
  <c r="BW10" i="51"/>
  <c r="BV10" i="51"/>
  <c r="BU10" i="51"/>
  <c r="BT10" i="51"/>
  <c r="BS10" i="51"/>
  <c r="BR10" i="51"/>
  <c r="BQ10" i="51"/>
  <c r="BP10" i="51"/>
  <c r="BO10" i="51"/>
  <c r="BN10" i="51"/>
  <c r="BM10" i="51"/>
  <c r="BL10" i="51"/>
  <c r="BK10" i="51"/>
  <c r="BJ10" i="51"/>
  <c r="BH10" i="51"/>
  <c r="AZ10" i="51"/>
  <c r="AY10" i="51"/>
  <c r="AX10" i="51"/>
  <c r="AW10" i="51"/>
  <c r="AV10" i="51"/>
  <c r="AU10" i="51"/>
  <c r="AT10" i="51"/>
  <c r="AS10" i="51"/>
  <c r="AR10" i="51"/>
  <c r="AQ10" i="51"/>
  <c r="AP10" i="51"/>
  <c r="AO10" i="51"/>
  <c r="AN10" i="51"/>
  <c r="AM10" i="51"/>
  <c r="AL10" i="51"/>
  <c r="AK10" i="51"/>
  <c r="AJ10" i="51"/>
  <c r="AI10" i="51"/>
  <c r="AG10" i="51"/>
  <c r="AF10" i="51"/>
  <c r="AE10" i="51"/>
  <c r="BA10" i="51" s="1"/>
  <c r="CA9" i="51"/>
  <c r="BZ9" i="51"/>
  <c r="BY9" i="51"/>
  <c r="BX9" i="51"/>
  <c r="BW9" i="51"/>
  <c r="BV9" i="51"/>
  <c r="BU9" i="51"/>
  <c r="BT9" i="51"/>
  <c r="BS9" i="51"/>
  <c r="BR9" i="51"/>
  <c r="BQ9" i="51"/>
  <c r="BP9" i="51"/>
  <c r="BO9" i="51"/>
  <c r="BN9" i="51"/>
  <c r="BM9" i="51"/>
  <c r="AZ9" i="51"/>
  <c r="AY9" i="51"/>
  <c r="AX9" i="51"/>
  <c r="AW9" i="51"/>
  <c r="AV9" i="51"/>
  <c r="AU9" i="51"/>
  <c r="AT9" i="51"/>
  <c r="AS9" i="51"/>
  <c r="AR9" i="51"/>
  <c r="AQ9" i="51"/>
  <c r="AP9" i="51"/>
  <c r="AO9" i="51"/>
  <c r="AN9" i="51"/>
  <c r="AM9" i="51"/>
  <c r="AL9" i="51"/>
  <c r="AF9" i="51"/>
  <c r="AE9" i="51"/>
  <c r="BA9" i="51" s="1"/>
  <c r="CA8" i="51"/>
  <c r="BZ8" i="51"/>
  <c r="BY8" i="51"/>
  <c r="BX8" i="51"/>
  <c r="BW8" i="51"/>
  <c r="BV8" i="51"/>
  <c r="BU8" i="51"/>
  <c r="BT8" i="51"/>
  <c r="BS8" i="51"/>
  <c r="BR8" i="51"/>
  <c r="BQ8" i="51"/>
  <c r="BP8" i="51"/>
  <c r="BO8" i="51"/>
  <c r="BN8" i="51"/>
  <c r="BM8" i="51"/>
  <c r="AZ8" i="51"/>
  <c r="AY8" i="51"/>
  <c r="AX8" i="51"/>
  <c r="AW8" i="51"/>
  <c r="AV8" i="51"/>
  <c r="AU8" i="51"/>
  <c r="AT8" i="51"/>
  <c r="AS8" i="51"/>
  <c r="AR8" i="51"/>
  <c r="AQ8" i="51"/>
  <c r="AP8" i="51"/>
  <c r="AO8" i="51"/>
  <c r="AN8" i="51"/>
  <c r="AM8" i="51"/>
  <c r="AL8" i="51"/>
  <c r="AF8" i="51"/>
  <c r="AE8" i="51"/>
  <c r="CA7" i="51"/>
  <c r="BZ7" i="51"/>
  <c r="BY7" i="51"/>
  <c r="BX7" i="51"/>
  <c r="BW7" i="51"/>
  <c r="BV7" i="51"/>
  <c r="BU7" i="51"/>
  <c r="BT7" i="51"/>
  <c r="BS7" i="51"/>
  <c r="BR7" i="51"/>
  <c r="BQ7" i="51"/>
  <c r="BP7" i="51"/>
  <c r="BO7" i="51"/>
  <c r="BN7" i="51"/>
  <c r="BM7" i="51"/>
  <c r="AZ7" i="51"/>
  <c r="AY7" i="51"/>
  <c r="AX7" i="51"/>
  <c r="AW7" i="51"/>
  <c r="AV7" i="51"/>
  <c r="AU7" i="51"/>
  <c r="AT7" i="51"/>
  <c r="AS7" i="51"/>
  <c r="AR7" i="51"/>
  <c r="AQ7" i="51"/>
  <c r="AP7" i="51"/>
  <c r="AO7" i="51"/>
  <c r="AN7" i="51"/>
  <c r="AM7" i="51"/>
  <c r="AL7" i="51"/>
  <c r="AF7" i="51"/>
  <c r="AE7" i="51"/>
  <c r="BB7" i="51" s="1"/>
  <c r="AD7" i="51"/>
  <c r="CA6" i="51"/>
  <c r="BZ6" i="51"/>
  <c r="BY6" i="51"/>
  <c r="BX6" i="51"/>
  <c r="BW6" i="51"/>
  <c r="BV6" i="51"/>
  <c r="BU6" i="51"/>
  <c r="BT6" i="51"/>
  <c r="BS6" i="51"/>
  <c r="BR6" i="51"/>
  <c r="BQ6" i="51"/>
  <c r="BP6" i="51"/>
  <c r="BO6" i="51"/>
  <c r="BN6" i="51"/>
  <c r="BM6" i="51"/>
  <c r="AZ6" i="51"/>
  <c r="AY6" i="51"/>
  <c r="AX6" i="51"/>
  <c r="AW6" i="51"/>
  <c r="AV6" i="51"/>
  <c r="AU6" i="51"/>
  <c r="AT6" i="51"/>
  <c r="AS6" i="51"/>
  <c r="AR6" i="51"/>
  <c r="AQ6" i="51"/>
  <c r="AP6" i="51"/>
  <c r="AO6" i="51"/>
  <c r="AN6" i="51"/>
  <c r="AM6" i="51"/>
  <c r="AL6" i="51"/>
  <c r="AF6" i="51"/>
  <c r="AE6" i="51"/>
  <c r="BA6" i="51" s="1"/>
  <c r="AD6" i="51"/>
  <c r="CA5" i="51"/>
  <c r="BZ5" i="51"/>
  <c r="BY5" i="51"/>
  <c r="BX5" i="51"/>
  <c r="BW5" i="51"/>
  <c r="BV5" i="51"/>
  <c r="BU5" i="51"/>
  <c r="BT5" i="51"/>
  <c r="BS5" i="51"/>
  <c r="BR5" i="51"/>
  <c r="BQ5" i="51"/>
  <c r="BP5" i="51"/>
  <c r="BO5" i="51"/>
  <c r="BN5" i="51"/>
  <c r="BM5" i="51"/>
  <c r="AZ5" i="51"/>
  <c r="AY5" i="51"/>
  <c r="AX5" i="51"/>
  <c r="AW5" i="51"/>
  <c r="AV5" i="51"/>
  <c r="AU5" i="51"/>
  <c r="AT5" i="51"/>
  <c r="AS5" i="51"/>
  <c r="AR5" i="51"/>
  <c r="AQ5" i="51"/>
  <c r="AP5" i="51"/>
  <c r="AO5" i="51"/>
  <c r="AN5" i="51"/>
  <c r="AM5" i="51"/>
  <c r="AL5" i="51"/>
  <c r="AF5" i="51"/>
  <c r="AE5" i="51"/>
  <c r="AF4" i="51"/>
  <c r="AE3" i="51"/>
  <c r="AD11" i="51" s="1"/>
  <c r="AD3" i="51"/>
  <c r="AC3" i="51" s="1"/>
  <c r="AD8" i="51" l="1"/>
  <c r="AD6" i="53"/>
  <c r="AD9" i="53"/>
  <c r="AB11" i="53"/>
  <c r="BA11" i="53"/>
  <c r="AD4" i="54"/>
  <c r="Y10" i="54"/>
  <c r="AB11" i="54"/>
  <c r="BF11" i="54"/>
  <c r="BA13" i="54"/>
  <c r="BC13" i="53"/>
  <c r="BE14" i="53"/>
  <c r="AC11" i="53"/>
  <c r="BB11" i="53"/>
  <c r="AD13" i="54"/>
  <c r="BB13" i="54"/>
  <c r="AB14" i="54"/>
  <c r="BA14" i="54"/>
  <c r="CB14" i="54"/>
  <c r="AB13" i="53"/>
  <c r="CE13" i="53"/>
  <c r="AC14" i="54"/>
  <c r="BD14" i="54"/>
  <c r="CC14" i="54"/>
  <c r="AC13" i="53"/>
  <c r="BA13" i="53"/>
  <c r="Z14" i="53"/>
  <c r="CE10" i="54"/>
  <c r="BE14" i="54"/>
  <c r="CD14" i="54"/>
  <c r="AA14" i="51"/>
  <c r="AD13" i="53"/>
  <c r="BB13" i="53"/>
  <c r="AA14" i="53"/>
  <c r="CB14" i="53"/>
  <c r="AD7" i="54"/>
  <c r="CF10" i="54"/>
  <c r="CC11" i="55"/>
  <c r="CD11" i="55" s="1"/>
  <c r="CC13" i="55"/>
  <c r="CD13" i="55" s="1"/>
  <c r="CC14" i="55"/>
  <c r="CD14" i="55" s="1"/>
  <c r="CC12" i="55"/>
  <c r="CD12" i="55" s="1"/>
  <c r="CC9" i="55"/>
  <c r="CD9" i="55" s="1"/>
  <c r="CC8" i="55"/>
  <c r="CD8" i="55" s="1"/>
  <c r="CC6" i="55"/>
  <c r="CD6" i="55" s="1"/>
  <c r="CC5" i="55"/>
  <c r="CD5" i="55" s="1"/>
  <c r="AR4" i="55"/>
  <c r="BS4" i="55" s="1"/>
  <c r="AQ4" i="55"/>
  <c r="AO4" i="55"/>
  <c r="AN4" i="55"/>
  <c r="AM4" i="55"/>
  <c r="AW4" i="55"/>
  <c r="BX4" i="55" s="1"/>
  <c r="AU4" i="55"/>
  <c r="BV4" i="55" s="1"/>
  <c r="AI4" i="55"/>
  <c r="AG4" i="55"/>
  <c r="AP4" i="55"/>
  <c r="AZ4" i="55"/>
  <c r="CA4" i="55" s="1"/>
  <c r="AY4" i="55"/>
  <c r="BZ4" i="55" s="1"/>
  <c r="AS4" i="55"/>
  <c r="BT4" i="55" s="1"/>
  <c r="AX4" i="55"/>
  <c r="BY4" i="55" s="1"/>
  <c r="AL4" i="55"/>
  <c r="AK4" i="55"/>
  <c r="AV4" i="55"/>
  <c r="BW4" i="55" s="1"/>
  <c r="AJ4" i="55"/>
  <c r="AT4" i="55"/>
  <c r="BU4" i="55" s="1"/>
  <c r="AH4" i="55"/>
  <c r="AA11" i="54"/>
  <c r="BE11" i="54"/>
  <c r="CD11" i="54"/>
  <c r="Y11" i="54"/>
  <c r="AC11" i="54"/>
  <c r="BB11" i="54"/>
  <c r="CB11" i="54"/>
  <c r="CF11" i="54"/>
  <c r="BD11" i="54"/>
  <c r="CC11" i="54"/>
  <c r="CG11" i="54"/>
  <c r="BG11" i="54" s="1"/>
  <c r="X10" i="53"/>
  <c r="BD11" i="53"/>
  <c r="CC11" i="53"/>
  <c r="BE11" i="53"/>
  <c r="CD11" i="53"/>
  <c r="BF11" i="53"/>
  <c r="CE11" i="53"/>
  <c r="CF11" i="53"/>
  <c r="CG11" i="53"/>
  <c r="BG11" i="53" s="1"/>
  <c r="X11" i="53"/>
  <c r="Y10" i="53"/>
  <c r="Z10" i="53"/>
  <c r="AA10" i="53"/>
  <c r="CD10" i="53"/>
  <c r="AB10" i="53"/>
  <c r="BA10" i="53"/>
  <c r="BD10" i="53" s="1"/>
  <c r="AC10" i="53"/>
  <c r="BF10" i="53"/>
  <c r="CF10" i="53"/>
  <c r="CG10" i="53"/>
  <c r="BG10" i="53" s="1"/>
  <c r="BA8" i="51"/>
  <c r="BD8" i="51" s="1"/>
  <c r="BB8" i="51"/>
  <c r="BC8" i="51" s="1"/>
  <c r="BA8" i="53"/>
  <c r="BD8" i="53" s="1"/>
  <c r="BA8" i="54"/>
  <c r="BD8" i="54" s="1"/>
  <c r="BA7" i="51"/>
  <c r="BD7" i="51" s="1"/>
  <c r="BA7" i="53"/>
  <c r="BD7" i="53" s="1"/>
  <c r="BB7" i="53"/>
  <c r="BC7" i="53" s="1"/>
  <c r="BB7" i="54"/>
  <c r="BC7" i="54" s="1"/>
  <c r="BA11" i="51"/>
  <c r="BD11" i="51" s="1"/>
  <c r="CB11" i="51"/>
  <c r="CE11" i="51" s="1"/>
  <c r="Y10" i="51"/>
  <c r="BF10" i="51"/>
  <c r="CG10" i="51"/>
  <c r="BG10" i="51" s="1"/>
  <c r="BB5" i="53"/>
  <c r="BC5" i="53" s="1"/>
  <c r="BA5" i="53"/>
  <c r="BD5" i="53" s="1"/>
  <c r="CB5" i="53"/>
  <c r="CE5" i="53" s="1"/>
  <c r="CB5" i="54"/>
  <c r="CE5" i="54" s="1"/>
  <c r="BB5" i="54"/>
  <c r="BC5" i="54" s="1"/>
  <c r="BD5" i="54"/>
  <c r="AA3" i="54"/>
  <c r="CC7" i="54" s="1"/>
  <c r="CD7" i="54" s="1"/>
  <c r="AG4" i="54"/>
  <c r="AS4" i="54"/>
  <c r="AD6" i="54"/>
  <c r="BB6" i="54"/>
  <c r="BC6" i="54" s="1"/>
  <c r="BF10" i="54"/>
  <c r="CD10" i="54"/>
  <c r="AD12" i="54"/>
  <c r="BB12" i="54"/>
  <c r="AB13" i="54"/>
  <c r="CB6" i="54"/>
  <c r="CE6" i="54" s="1"/>
  <c r="AK4" i="54"/>
  <c r="BL4" i="54" s="1"/>
  <c r="AW4" i="54"/>
  <c r="BX4" i="54" s="1"/>
  <c r="BD7" i="54"/>
  <c r="CB7" i="54"/>
  <c r="CE7" i="54" s="1"/>
  <c r="AD8" i="54"/>
  <c r="BB8" i="54"/>
  <c r="BC8" i="54" s="1"/>
  <c r="Z10" i="54"/>
  <c r="BF12" i="54"/>
  <c r="CD12" i="54"/>
  <c r="BD13" i="54"/>
  <c r="CB13" i="54"/>
  <c r="AD14" i="54"/>
  <c r="BB14" i="54"/>
  <c r="BD6" i="54"/>
  <c r="CC12" i="54"/>
  <c r="AL4" i="54"/>
  <c r="BM4" i="54" s="1"/>
  <c r="AX4" i="54"/>
  <c r="BY4" i="54" s="1"/>
  <c r="BA9" i="54"/>
  <c r="BD9" i="54" s="1"/>
  <c r="AA10" i="54"/>
  <c r="CE12" i="54"/>
  <c r="BE13" i="54"/>
  <c r="CC13" i="54"/>
  <c r="BC14" i="54"/>
  <c r="BE12" i="54"/>
  <c r="BC13" i="54"/>
  <c r="AM4" i="54"/>
  <c r="BN4" i="54" s="1"/>
  <c r="AY4" i="54"/>
  <c r="BZ4" i="54" s="1"/>
  <c r="CB8" i="54"/>
  <c r="CE8" i="54" s="1"/>
  <c r="AD9" i="54"/>
  <c r="BB9" i="54"/>
  <c r="BC9" i="54" s="1"/>
  <c r="AB10" i="54"/>
  <c r="X12" i="54"/>
  <c r="CF12" i="54"/>
  <c r="BF13" i="54"/>
  <c r="CD13" i="54"/>
  <c r="AN4" i="54"/>
  <c r="BO4" i="54" s="1"/>
  <c r="AZ4" i="54"/>
  <c r="CA4" i="54" s="1"/>
  <c r="AC10" i="54"/>
  <c r="BA10" i="54"/>
  <c r="Y12" i="54"/>
  <c r="CG12" i="54"/>
  <c r="BG12" i="54" s="1"/>
  <c r="CE13" i="54"/>
  <c r="AO4" i="54"/>
  <c r="BP4" i="54" s="1"/>
  <c r="CB9" i="54"/>
  <c r="CE9" i="54" s="1"/>
  <c r="AD10" i="54"/>
  <c r="BB10" i="54"/>
  <c r="Z12" i="54"/>
  <c r="X13" i="54"/>
  <c r="CF13" i="54"/>
  <c r="BC12" i="54"/>
  <c r="BD12" i="54"/>
  <c r="AP4" i="54"/>
  <c r="BQ4" i="54" s="1"/>
  <c r="BC10" i="54"/>
  <c r="AA12" i="54"/>
  <c r="Y13" i="54"/>
  <c r="CG13" i="54"/>
  <c r="BG13" i="54" s="1"/>
  <c r="CB12" i="54"/>
  <c r="AQ4" i="54"/>
  <c r="AD5" i="54"/>
  <c r="BD10" i="54"/>
  <c r="CB10" i="54"/>
  <c r="AB12" i="54"/>
  <c r="Z13" i="54"/>
  <c r="BE10" i="54"/>
  <c r="AC12" i="54"/>
  <c r="Y14" i="54"/>
  <c r="BB6" i="53"/>
  <c r="BC6" i="53" s="1"/>
  <c r="BB12" i="53"/>
  <c r="BD12" i="53"/>
  <c r="CB12" i="53"/>
  <c r="BE12" i="53"/>
  <c r="CC12" i="53"/>
  <c r="BD6" i="53"/>
  <c r="CB6" i="53"/>
  <c r="CE6" i="53" s="1"/>
  <c r="CB7" i="53"/>
  <c r="CE7" i="53" s="1"/>
  <c r="AD8" i="53"/>
  <c r="BB8" i="53"/>
  <c r="BC8" i="53" s="1"/>
  <c r="BF12" i="53"/>
  <c r="CD12" i="53"/>
  <c r="BD13" i="53"/>
  <c r="CB13" i="53"/>
  <c r="AD14" i="53"/>
  <c r="BB14" i="53"/>
  <c r="CC6" i="53"/>
  <c r="CD6" i="53" s="1"/>
  <c r="AA3" i="53"/>
  <c r="CC7" i="53" s="1"/>
  <c r="CD7" i="53" s="1"/>
  <c r="BA9" i="53"/>
  <c r="BD9" i="53" s="1"/>
  <c r="CE12" i="53"/>
  <c r="BE13" i="53"/>
  <c r="CC13" i="53"/>
  <c r="BC14" i="53"/>
  <c r="BB9" i="53"/>
  <c r="BC9" i="53" s="1"/>
  <c r="X12" i="53"/>
  <c r="CF12" i="53"/>
  <c r="BF13" i="53"/>
  <c r="CD13" i="53"/>
  <c r="CB9" i="53"/>
  <c r="CE9" i="53" s="1"/>
  <c r="AD10" i="53"/>
  <c r="BB10" i="53"/>
  <c r="Z12" i="53"/>
  <c r="X13" i="53"/>
  <c r="CF13" i="53"/>
  <c r="BF14" i="53"/>
  <c r="CD14" i="53"/>
  <c r="AD4" i="53"/>
  <c r="CE8" i="53"/>
  <c r="CC9" i="53"/>
  <c r="CD9" i="53" s="1"/>
  <c r="BC10" i="53"/>
  <c r="AA12" i="53"/>
  <c r="Y13" i="53"/>
  <c r="CG13" i="53"/>
  <c r="BG13" i="53" s="1"/>
  <c r="CE14" i="53"/>
  <c r="BC12" i="53"/>
  <c r="AD5" i="53"/>
  <c r="CB10" i="53"/>
  <c r="CE10" i="53" s="1"/>
  <c r="AB12" i="53"/>
  <c r="Z13" i="53"/>
  <c r="X14" i="53"/>
  <c r="CF14" i="53"/>
  <c r="Y12" i="53"/>
  <c r="CG12" i="53"/>
  <c r="BG12" i="53" s="1"/>
  <c r="BE10" i="53"/>
  <c r="AC12" i="53"/>
  <c r="Y14" i="53"/>
  <c r="CB5" i="51"/>
  <c r="CE5" i="51" s="1"/>
  <c r="BB6" i="51"/>
  <c r="BC6" i="51" s="1"/>
  <c r="AD12" i="51"/>
  <c r="BB12" i="51"/>
  <c r="BC12" i="51" s="1"/>
  <c r="AB13" i="51"/>
  <c r="Z14" i="51"/>
  <c r="CB12" i="51"/>
  <c r="CE12" i="51" s="1"/>
  <c r="CB7" i="51"/>
  <c r="CE7" i="51" s="1"/>
  <c r="BD13" i="51"/>
  <c r="CB13" i="51"/>
  <c r="AD14" i="51"/>
  <c r="AA3" i="51"/>
  <c r="CC10" i="51" s="1"/>
  <c r="CD10" i="51" s="1"/>
  <c r="BE13" i="51"/>
  <c r="CC13" i="51"/>
  <c r="BC14" i="51"/>
  <c r="CB8" i="51"/>
  <c r="CE8" i="51" s="1"/>
  <c r="AD9" i="51"/>
  <c r="BB9" i="51"/>
  <c r="BC9" i="51" s="1"/>
  <c r="AB10" i="51"/>
  <c r="BF13" i="51"/>
  <c r="CD13" i="51"/>
  <c r="BD14" i="51"/>
  <c r="CB14" i="51"/>
  <c r="CC8" i="51"/>
  <c r="CD8" i="51" s="1"/>
  <c r="CE13" i="51"/>
  <c r="BE14" i="51"/>
  <c r="CC14" i="51"/>
  <c r="BD6" i="51"/>
  <c r="CB6" i="51"/>
  <c r="CE6" i="51" s="1"/>
  <c r="BD9" i="51"/>
  <c r="CB9" i="51"/>
  <c r="CE9" i="51" s="1"/>
  <c r="AD10" i="51"/>
  <c r="BB10" i="51"/>
  <c r="BC10" i="51" s="1"/>
  <c r="X13" i="51"/>
  <c r="CF13" i="51"/>
  <c r="BF14" i="51"/>
  <c r="CD14" i="51"/>
  <c r="BC13" i="51"/>
  <c r="AD4" i="51"/>
  <c r="Y13" i="51"/>
  <c r="CG13" i="51"/>
  <c r="BG13" i="51" s="1"/>
  <c r="CE14" i="51"/>
  <c r="BC7" i="51"/>
  <c r="BA5" i="51"/>
  <c r="BD5" i="51" s="1"/>
  <c r="AD5" i="51"/>
  <c r="BB5" i="51"/>
  <c r="BC5" i="51" s="1"/>
  <c r="BD10" i="51"/>
  <c r="CB10" i="51"/>
  <c r="CE10" i="51" s="1"/>
  <c r="BB11" i="51"/>
  <c r="BC11" i="51" s="1"/>
  <c r="Z13" i="51"/>
  <c r="X14" i="51"/>
  <c r="CF14" i="51"/>
  <c r="BD12" i="51"/>
  <c r="CC6" i="51"/>
  <c r="CD6" i="51" s="1"/>
  <c r="Y14" i="51"/>
  <c r="AK5" i="51" l="1"/>
  <c r="CC9" i="51"/>
  <c r="CD9" i="51" s="1"/>
  <c r="BJ9" i="51"/>
  <c r="BL9" i="51"/>
  <c r="AK9" i="51"/>
  <c r="AI9" i="51"/>
  <c r="CC7" i="51"/>
  <c r="CD7" i="51" s="1"/>
  <c r="CC5" i="53"/>
  <c r="CD5" i="53" s="1"/>
  <c r="CC8" i="53"/>
  <c r="CD8" i="53" s="1"/>
  <c r="BP5" i="53"/>
  <c r="BO5" i="53"/>
  <c r="AJ5" i="53"/>
  <c r="AL5" i="53"/>
  <c r="BM5" i="53"/>
  <c r="AP5" i="53"/>
  <c r="BI5" i="53"/>
  <c r="BO9" i="54"/>
  <c r="AP9" i="54"/>
  <c r="AK9" i="54"/>
  <c r="BI9" i="54"/>
  <c r="BN9" i="54"/>
  <c r="AO9" i="54"/>
  <c r="AG9" i="54"/>
  <c r="BP9" i="54"/>
  <c r="BM9" i="54"/>
  <c r="AN9" i="54"/>
  <c r="BL9" i="54"/>
  <c r="AM9" i="54"/>
  <c r="BQ9" i="54"/>
  <c r="BK9" i="54"/>
  <c r="AL9" i="54"/>
  <c r="BH9" i="54"/>
  <c r="BM8" i="54"/>
  <c r="AN8" i="54"/>
  <c r="BO8" i="54"/>
  <c r="AH8" i="54"/>
  <c r="BL8" i="54"/>
  <c r="AM8" i="54"/>
  <c r="BH8" i="54"/>
  <c r="BN8" i="54"/>
  <c r="BK8" i="54"/>
  <c r="AL8" i="54"/>
  <c r="AK8" i="54"/>
  <c r="BP8" i="54"/>
  <c r="AG8" i="54"/>
  <c r="BQ8" i="54"/>
  <c r="BI8" i="54"/>
  <c r="AP8" i="54"/>
  <c r="AO8" i="54"/>
  <c r="BK7" i="54"/>
  <c r="AL7" i="54"/>
  <c r="AO7" i="54"/>
  <c r="AK7" i="54"/>
  <c r="BM7" i="54"/>
  <c r="BL7" i="54"/>
  <c r="BQ7" i="54"/>
  <c r="BI7" i="54"/>
  <c r="AJ7" i="54"/>
  <c r="BP7" i="54"/>
  <c r="BH7" i="54"/>
  <c r="AM7" i="54"/>
  <c r="BO7" i="54"/>
  <c r="AP7" i="54"/>
  <c r="AH7" i="54"/>
  <c r="BN7" i="54"/>
  <c r="AG7" i="54"/>
  <c r="AN7" i="54"/>
  <c r="BM6" i="53"/>
  <c r="BP6" i="53"/>
  <c r="BL6" i="53"/>
  <c r="BH6" i="53"/>
  <c r="BN6" i="53"/>
  <c r="AH8" i="51"/>
  <c r="BL8" i="51"/>
  <c r="AI8" i="51"/>
  <c r="BI8" i="51"/>
  <c r="AK8" i="51"/>
  <c r="BP5" i="54"/>
  <c r="BH5" i="54"/>
  <c r="AL5" i="54"/>
  <c r="AJ5" i="54"/>
  <c r="BO5" i="54"/>
  <c r="AP5" i="54"/>
  <c r="AH5" i="54"/>
  <c r="AK5" i="54"/>
  <c r="BI5" i="54"/>
  <c r="BN5" i="54"/>
  <c r="AO5" i="54"/>
  <c r="AG5" i="54"/>
  <c r="BM5" i="54"/>
  <c r="AN5" i="54"/>
  <c r="BQ5" i="54"/>
  <c r="BL5" i="54"/>
  <c r="AM5" i="54"/>
  <c r="AR4" i="54"/>
  <c r="BS4" i="54" s="1"/>
  <c r="AJ4" i="54"/>
  <c r="BK4" i="54" s="1"/>
  <c r="AU4" i="54"/>
  <c r="BV4" i="54" s="1"/>
  <c r="AI4" i="54"/>
  <c r="BJ4" i="54" s="1"/>
  <c r="AH4" i="54"/>
  <c r="BI4" i="54" s="1"/>
  <c r="AT4" i="54"/>
  <c r="BU4" i="54" s="1"/>
  <c r="AV4" i="54"/>
  <c r="BW4" i="54" s="1"/>
  <c r="AJ8" i="53"/>
  <c r="AM8" i="53"/>
  <c r="BK8" i="53"/>
  <c r="BL8" i="53"/>
  <c r="AL8" i="53"/>
  <c r="AK6" i="54"/>
  <c r="BQ6" i="54"/>
  <c r="BI6" i="54"/>
  <c r="AJ6" i="54"/>
  <c r="AN6" i="54"/>
  <c r="AM6" i="54"/>
  <c r="BK6" i="54"/>
  <c r="BP6" i="54"/>
  <c r="BH6" i="54"/>
  <c r="BO6" i="54"/>
  <c r="AP6" i="54"/>
  <c r="AH6" i="54"/>
  <c r="BN6" i="54"/>
  <c r="AO6" i="54"/>
  <c r="AG6" i="54"/>
  <c r="BL6" i="54"/>
  <c r="BM9" i="53"/>
  <c r="AK9" i="53"/>
  <c r="AO9" i="53"/>
  <c r="BK9" i="53"/>
  <c r="AJ11" i="55"/>
  <c r="BK11" i="55"/>
  <c r="AJ14" i="55"/>
  <c r="BK12" i="55"/>
  <c r="AB12" i="55" s="1"/>
  <c r="AJ12" i="55"/>
  <c r="Y12" i="55" s="1"/>
  <c r="BK14" i="55"/>
  <c r="AJ13" i="55"/>
  <c r="BK13" i="55"/>
  <c r="BM6" i="55"/>
  <c r="AL6" i="55"/>
  <c r="BJ13" i="55"/>
  <c r="AI13" i="55"/>
  <c r="AE4" i="55"/>
  <c r="BH4" i="55"/>
  <c r="BH9" i="55"/>
  <c r="AG8" i="55"/>
  <c r="AG6" i="55"/>
  <c r="BH5" i="55"/>
  <c r="BH6" i="55"/>
  <c r="AG9" i="55"/>
  <c r="AG7" i="55"/>
  <c r="BH8" i="55"/>
  <c r="AG5" i="55"/>
  <c r="BH7" i="55"/>
  <c r="BK4" i="55"/>
  <c r="BK9" i="55"/>
  <c r="AJ9" i="55"/>
  <c r="BK5" i="55"/>
  <c r="AJ6" i="55"/>
  <c r="AJ5" i="55"/>
  <c r="BK8" i="55"/>
  <c r="BK7" i="55"/>
  <c r="AJ7" i="55"/>
  <c r="AJ8" i="55"/>
  <c r="BK6" i="55"/>
  <c r="BL9" i="55"/>
  <c r="BL8" i="55"/>
  <c r="BL4" i="55"/>
  <c r="AK9" i="55"/>
  <c r="AK8" i="55"/>
  <c r="AK5" i="55"/>
  <c r="BL6" i="55"/>
  <c r="BL7" i="55"/>
  <c r="AK6" i="55"/>
  <c r="BL5" i="55"/>
  <c r="AK7" i="55"/>
  <c r="BJ4" i="55"/>
  <c r="BJ9" i="55"/>
  <c r="BJ8" i="55"/>
  <c r="AI8" i="55"/>
  <c r="AI9" i="55"/>
  <c r="AI5" i="55"/>
  <c r="BJ6" i="55"/>
  <c r="BJ7" i="55"/>
  <c r="AI6" i="55"/>
  <c r="BJ5" i="55"/>
  <c r="AI7" i="55"/>
  <c r="BP4" i="55"/>
  <c r="AO9" i="55"/>
  <c r="AO8" i="55"/>
  <c r="AO7" i="55"/>
  <c r="BP8" i="55"/>
  <c r="BP9" i="55"/>
  <c r="AO6" i="55"/>
  <c r="AO5" i="55"/>
  <c r="BP7" i="55"/>
  <c r="BP5" i="55"/>
  <c r="BP6" i="55"/>
  <c r="BN4" i="55"/>
  <c r="AM9" i="55"/>
  <c r="BN9" i="55"/>
  <c r="BN7" i="55"/>
  <c r="BN6" i="55"/>
  <c r="BN5" i="55"/>
  <c r="AM5" i="55"/>
  <c r="AM8" i="55"/>
  <c r="BN8" i="55"/>
  <c r="AM6" i="55"/>
  <c r="AM7" i="55"/>
  <c r="AQ9" i="55"/>
  <c r="BR4" i="55"/>
  <c r="AQ7" i="55"/>
  <c r="AQ8" i="55"/>
  <c r="BR8" i="55"/>
  <c r="BR9" i="55"/>
  <c r="AQ5" i="55"/>
  <c r="BR5" i="55"/>
  <c r="BR6" i="55"/>
  <c r="AQ6" i="55"/>
  <c r="BR7" i="55"/>
  <c r="BI4" i="55"/>
  <c r="BI9" i="55"/>
  <c r="BI8" i="55"/>
  <c r="AH8" i="55"/>
  <c r="BI5" i="55"/>
  <c r="AH6" i="55"/>
  <c r="AH7" i="55"/>
  <c r="BI6" i="55"/>
  <c r="AH5" i="55"/>
  <c r="BI7" i="55"/>
  <c r="AH9" i="55"/>
  <c r="AN8" i="55"/>
  <c r="BO9" i="55"/>
  <c r="BO4" i="55"/>
  <c r="AN9" i="55"/>
  <c r="BO7" i="55"/>
  <c r="BO8" i="55"/>
  <c r="AN6" i="55"/>
  <c r="AN5" i="55"/>
  <c r="AN7" i="55"/>
  <c r="BO5" i="55"/>
  <c r="BO6" i="55"/>
  <c r="AL9" i="55"/>
  <c r="BM8" i="55"/>
  <c r="BM9" i="55"/>
  <c r="BM4" i="55"/>
  <c r="AL8" i="55"/>
  <c r="AL5" i="55"/>
  <c r="BM7" i="55"/>
  <c r="BM5" i="55"/>
  <c r="AL7" i="55"/>
  <c r="BQ4" i="55"/>
  <c r="AP6" i="55"/>
  <c r="BQ7" i="55"/>
  <c r="BQ5" i="55"/>
  <c r="BQ8" i="55"/>
  <c r="BQ9" i="55"/>
  <c r="AP7" i="55"/>
  <c r="AP9" i="55"/>
  <c r="AP5" i="55"/>
  <c r="BQ6" i="55"/>
  <c r="AP8" i="55"/>
  <c r="BR4" i="54"/>
  <c r="AQ9" i="54"/>
  <c r="BR7" i="54"/>
  <c r="AQ6" i="54"/>
  <c r="AQ8" i="54"/>
  <c r="BR9" i="54"/>
  <c r="AQ5" i="54"/>
  <c r="BR6" i="54"/>
  <c r="AQ7" i="54"/>
  <c r="BR8" i="54"/>
  <c r="BR5" i="54"/>
  <c r="CC8" i="54"/>
  <c r="CD8" i="54" s="1"/>
  <c r="BT4" i="54"/>
  <c r="BT6" i="54"/>
  <c r="AS9" i="54"/>
  <c r="AS7" i="54"/>
  <c r="AS5" i="54"/>
  <c r="BT7" i="54"/>
  <c r="BT9" i="54"/>
  <c r="AS8" i="54"/>
  <c r="BT5" i="54"/>
  <c r="AS6" i="54"/>
  <c r="BT8" i="54"/>
  <c r="CC6" i="54"/>
  <c r="CD6" i="54" s="1"/>
  <c r="CC9" i="54"/>
  <c r="CD9" i="54" s="1"/>
  <c r="CC5" i="54"/>
  <c r="CD5" i="54" s="1"/>
  <c r="CC12" i="51"/>
  <c r="CD12" i="51" s="1"/>
  <c r="CC5" i="51"/>
  <c r="CD5" i="51" s="1"/>
  <c r="CC11" i="51"/>
  <c r="CD11" i="51" s="1"/>
  <c r="BH4" i="54"/>
  <c r="AR4" i="53"/>
  <c r="BS4" i="53" s="1"/>
  <c r="AZ4" i="53"/>
  <c r="CA4" i="53" s="1"/>
  <c r="AT4" i="53"/>
  <c r="BU4" i="53" s="1"/>
  <c r="AH4" i="53"/>
  <c r="AH6" i="53" s="1"/>
  <c r="AQ4" i="53"/>
  <c r="BR4" i="53" s="1"/>
  <c r="AN4" i="53"/>
  <c r="AN6" i="53" s="1"/>
  <c r="AP4" i="53"/>
  <c r="AP6" i="53" s="1"/>
  <c r="AI4" i="53"/>
  <c r="AI5" i="53" s="1"/>
  <c r="AO4" i="53"/>
  <c r="BP9" i="53" s="1"/>
  <c r="AY4" i="53"/>
  <c r="BZ4" i="53" s="1"/>
  <c r="AM4" i="53"/>
  <c r="AM5" i="53" s="1"/>
  <c r="AX4" i="53"/>
  <c r="BY4" i="53" s="1"/>
  <c r="AL4" i="53"/>
  <c r="AW4" i="53"/>
  <c r="BX4" i="53" s="1"/>
  <c r="AK4" i="53"/>
  <c r="AK8" i="53" s="1"/>
  <c r="AV4" i="53"/>
  <c r="BW4" i="53" s="1"/>
  <c r="AJ4" i="53"/>
  <c r="AJ6" i="53" s="1"/>
  <c r="AU4" i="53"/>
  <c r="BV4" i="53" s="1"/>
  <c r="AS4" i="53"/>
  <c r="BT4" i="53" s="1"/>
  <c r="AG4" i="53"/>
  <c r="AG5" i="53" s="1"/>
  <c r="AR4" i="51"/>
  <c r="BS4" i="51" s="1"/>
  <c r="AQ4" i="51"/>
  <c r="BR4" i="51" s="1"/>
  <c r="AU4" i="51"/>
  <c r="BV4" i="51" s="1"/>
  <c r="AT4" i="51"/>
  <c r="BU4" i="51" s="1"/>
  <c r="AP4" i="51"/>
  <c r="BQ4" i="51" s="1"/>
  <c r="AO4" i="51"/>
  <c r="BP4" i="51" s="1"/>
  <c r="AJ4" i="51"/>
  <c r="BK8" i="51" s="1"/>
  <c r="AI4" i="51"/>
  <c r="BJ8" i="51" s="1"/>
  <c r="AZ4" i="51"/>
  <c r="CA4" i="51" s="1"/>
  <c r="AN4" i="51"/>
  <c r="BO4" i="51" s="1"/>
  <c r="AY4" i="51"/>
  <c r="BZ4" i="51" s="1"/>
  <c r="AM4" i="51"/>
  <c r="BN4" i="51" s="1"/>
  <c r="AW4" i="51"/>
  <c r="BX4" i="51" s="1"/>
  <c r="AK4" i="51"/>
  <c r="AX4" i="51"/>
  <c r="BY4" i="51" s="1"/>
  <c r="AL4" i="51"/>
  <c r="BM4" i="51" s="1"/>
  <c r="AH4" i="51"/>
  <c r="AS4" i="51"/>
  <c r="BT4" i="51" s="1"/>
  <c r="AG4" i="51"/>
  <c r="BH5" i="51" s="1"/>
  <c r="AV4" i="51"/>
  <c r="BW4" i="51" s="1"/>
  <c r="BJ8" i="53" l="1"/>
  <c r="AK6" i="53"/>
  <c r="AG9" i="51"/>
  <c r="AI9" i="53"/>
  <c r="AI6" i="54"/>
  <c r="BJ5" i="54"/>
  <c r="BJ5" i="53"/>
  <c r="BK9" i="51"/>
  <c r="AH6" i="51"/>
  <c r="AH7" i="51"/>
  <c r="BI6" i="51"/>
  <c r="BI7" i="51"/>
  <c r="BM4" i="53"/>
  <c r="BM7" i="53"/>
  <c r="AL7" i="53"/>
  <c r="BH9" i="53"/>
  <c r="BN9" i="53"/>
  <c r="AP8" i="53"/>
  <c r="BH8" i="53"/>
  <c r="AL6" i="53"/>
  <c r="BK6" i="53"/>
  <c r="BJ8" i="54"/>
  <c r="BJ9" i="54"/>
  <c r="AK5" i="53"/>
  <c r="AJ9" i="51"/>
  <c r="BJ4" i="53"/>
  <c r="BJ7" i="53"/>
  <c r="AI7" i="53"/>
  <c r="BO4" i="53"/>
  <c r="AN7" i="53"/>
  <c r="BO7" i="53"/>
  <c r="AJ8" i="51"/>
  <c r="BO6" i="53"/>
  <c r="BQ5" i="53"/>
  <c r="AI6" i="51"/>
  <c r="BJ6" i="51"/>
  <c r="BJ7" i="51"/>
  <c r="AI7" i="51"/>
  <c r="AG7" i="53"/>
  <c r="BH7" i="53"/>
  <c r="BI4" i="53"/>
  <c r="AH7" i="53"/>
  <c r="BI7" i="53"/>
  <c r="AL9" i="53"/>
  <c r="AG9" i="53"/>
  <c r="BJ6" i="54"/>
  <c r="BM8" i="53"/>
  <c r="BP8" i="53"/>
  <c r="BK5" i="54"/>
  <c r="BI6" i="53"/>
  <c r="CG6" i="53" s="1"/>
  <c r="BG6" i="53" s="1"/>
  <c r="AJ8" i="54"/>
  <c r="AO5" i="53"/>
  <c r="BN5" i="53"/>
  <c r="BH5" i="53"/>
  <c r="AH9" i="51"/>
  <c r="AG5" i="51"/>
  <c r="BJ9" i="53"/>
  <c r="BL4" i="53"/>
  <c r="BL7" i="53"/>
  <c r="AK7" i="53"/>
  <c r="AI6" i="53"/>
  <c r="BQ4" i="53"/>
  <c r="AP7" i="53"/>
  <c r="BQ7" i="53"/>
  <c r="BK6" i="51"/>
  <c r="BK7" i="51"/>
  <c r="AJ6" i="51"/>
  <c r="AJ7" i="51"/>
  <c r="AI5" i="54"/>
  <c r="AA6" i="53"/>
  <c r="BL4" i="51"/>
  <c r="BL6" i="51"/>
  <c r="BL7" i="51"/>
  <c r="AK6" i="51"/>
  <c r="AK7" i="51"/>
  <c r="BL9" i="53"/>
  <c r="AG8" i="53"/>
  <c r="AI8" i="53"/>
  <c r="BH8" i="51"/>
  <c r="AM6" i="53"/>
  <c r="AG6" i="53"/>
  <c r="BJ7" i="54"/>
  <c r="AI9" i="54"/>
  <c r="AN5" i="53"/>
  <c r="BH9" i="51"/>
  <c r="AI8" i="54"/>
  <c r="AG6" i="51"/>
  <c r="BH7" i="51"/>
  <c r="AG7" i="51"/>
  <c r="BH6" i="51"/>
  <c r="AE4" i="54"/>
  <c r="AP9" i="53"/>
  <c r="BN4" i="53"/>
  <c r="BN7" i="53"/>
  <c r="AM7" i="53"/>
  <c r="BQ9" i="53"/>
  <c r="BQ8" i="53"/>
  <c r="BQ6" i="53"/>
  <c r="AI7" i="54"/>
  <c r="BL5" i="53"/>
  <c r="BK4" i="53"/>
  <c r="BK7" i="53"/>
  <c r="AJ7" i="53"/>
  <c r="BP4" i="53"/>
  <c r="AO7" i="53"/>
  <c r="BP7" i="53"/>
  <c r="AM9" i="53"/>
  <c r="AJ9" i="53"/>
  <c r="AO8" i="53"/>
  <c r="BN8" i="53"/>
  <c r="AG8" i="51"/>
  <c r="BJ6" i="53"/>
  <c r="AO6" i="53"/>
  <c r="AJ9" i="54"/>
  <c r="AH9" i="54"/>
  <c r="AH5" i="53"/>
  <c r="Y5" i="53" s="1"/>
  <c r="BK5" i="53"/>
  <c r="BI9" i="51"/>
  <c r="BL5" i="51"/>
  <c r="AA11" i="55"/>
  <c r="AC11" i="55"/>
  <c r="CF11" i="55"/>
  <c r="BE11" i="55"/>
  <c r="X11" i="55"/>
  <c r="Z11" i="55"/>
  <c r="AC13" i="55"/>
  <c r="CF13" i="55"/>
  <c r="AA13" i="55"/>
  <c r="AB13" i="55"/>
  <c r="CG13" i="55"/>
  <c r="BG13" i="55" s="1"/>
  <c r="BE13" i="55"/>
  <c r="BF13" i="55"/>
  <c r="Z13" i="55"/>
  <c r="Y13" i="55"/>
  <c r="X13" i="55"/>
  <c r="AA14" i="55"/>
  <c r="CF14" i="55"/>
  <c r="AC14" i="55"/>
  <c r="X12" i="55"/>
  <c r="BE12" i="55"/>
  <c r="Z12" i="55"/>
  <c r="CF12" i="55"/>
  <c r="AA12" i="55"/>
  <c r="AC12" i="55"/>
  <c r="X14" i="55"/>
  <c r="BE14" i="55"/>
  <c r="Z14" i="55"/>
  <c r="AB7" i="55"/>
  <c r="AC7" i="55"/>
  <c r="CG7" i="55"/>
  <c r="BG7" i="55" s="1"/>
  <c r="CF7" i="55"/>
  <c r="AA7" i="55"/>
  <c r="AC8" i="55"/>
  <c r="AB8" i="55"/>
  <c r="AA8" i="55"/>
  <c r="CG8" i="55"/>
  <c r="BG8" i="55" s="1"/>
  <c r="CF8" i="55"/>
  <c r="Z9" i="55"/>
  <c r="Y9" i="55"/>
  <c r="X9" i="55"/>
  <c r="BF9" i="55"/>
  <c r="BE9" i="55"/>
  <c r="AA5" i="55"/>
  <c r="CF5" i="55"/>
  <c r="AB5" i="55"/>
  <c r="CG5" i="55"/>
  <c r="BG5" i="55" s="1"/>
  <c r="AC5" i="55"/>
  <c r="BE6" i="55"/>
  <c r="BF6" i="55"/>
  <c r="Z6" i="55"/>
  <c r="X6" i="55"/>
  <c r="Y6" i="55"/>
  <c r="CF6" i="55"/>
  <c r="AB6" i="55"/>
  <c r="CG6" i="55"/>
  <c r="BG6" i="55" s="1"/>
  <c r="AA6" i="55"/>
  <c r="AC6" i="55"/>
  <c r="BE8" i="55"/>
  <c r="Z8" i="55"/>
  <c r="Y8" i="55"/>
  <c r="X8" i="55"/>
  <c r="BF8" i="55"/>
  <c r="BE7" i="55"/>
  <c r="BF7" i="55"/>
  <c r="X7" i="55"/>
  <c r="Z7" i="55"/>
  <c r="Y7" i="55"/>
  <c r="AB9" i="55"/>
  <c r="AA9" i="55"/>
  <c r="CG9" i="55"/>
  <c r="BG9" i="55" s="1"/>
  <c r="CF9" i="55"/>
  <c r="AC9" i="55"/>
  <c r="X5" i="55"/>
  <c r="BF5" i="55"/>
  <c r="Z5" i="55"/>
  <c r="Y5" i="55"/>
  <c r="BE5" i="55"/>
  <c r="AC7" i="54"/>
  <c r="AB7" i="54"/>
  <c r="CF7" i="54"/>
  <c r="CG7" i="54"/>
  <c r="BG7" i="54" s="1"/>
  <c r="AA7" i="54"/>
  <c r="Y6" i="54"/>
  <c r="BE6" i="54"/>
  <c r="X6" i="54"/>
  <c r="Z6" i="54"/>
  <c r="BF6" i="54"/>
  <c r="BF8" i="54"/>
  <c r="Z8" i="54"/>
  <c r="Y8" i="54"/>
  <c r="X8" i="54"/>
  <c r="BE8" i="54"/>
  <c r="X5" i="54"/>
  <c r="Y5" i="54"/>
  <c r="Z5" i="54"/>
  <c r="BF5" i="54"/>
  <c r="BE5" i="54"/>
  <c r="CF5" i="54"/>
  <c r="CG5" i="54"/>
  <c r="BG5" i="54" s="1"/>
  <c r="AA5" i="54"/>
  <c r="AC5" i="54"/>
  <c r="AB5" i="54"/>
  <c r="X9" i="54"/>
  <c r="Y9" i="54"/>
  <c r="Z9" i="54"/>
  <c r="BF9" i="54"/>
  <c r="BE9" i="54"/>
  <c r="CG8" i="54"/>
  <c r="BG8" i="54" s="1"/>
  <c r="AA8" i="54"/>
  <c r="CF8" i="54"/>
  <c r="AC8" i="54"/>
  <c r="AB8" i="54"/>
  <c r="AA9" i="54"/>
  <c r="AC9" i="54"/>
  <c r="CF9" i="54"/>
  <c r="AB9" i="54"/>
  <c r="CG9" i="54"/>
  <c r="BG9" i="54" s="1"/>
  <c r="X7" i="54"/>
  <c r="Z7" i="54"/>
  <c r="Y7" i="54"/>
  <c r="BE7" i="54"/>
  <c r="BF7" i="54"/>
  <c r="AB6" i="54"/>
  <c r="CF6" i="54"/>
  <c r="AC6" i="54"/>
  <c r="AA6" i="54"/>
  <c r="CG6" i="54"/>
  <c r="BG6" i="54" s="1"/>
  <c r="BJ4" i="51"/>
  <c r="AI12" i="51"/>
  <c r="BJ5" i="51"/>
  <c r="AI11" i="51"/>
  <c r="BJ12" i="51"/>
  <c r="AI5" i="51"/>
  <c r="BJ11" i="51"/>
  <c r="BK4" i="51"/>
  <c r="BK11" i="51"/>
  <c r="BK5" i="51"/>
  <c r="AJ11" i="51"/>
  <c r="BK12" i="51"/>
  <c r="AJ5" i="51"/>
  <c r="AJ12" i="51"/>
  <c r="BI4" i="51"/>
  <c r="BI11" i="51"/>
  <c r="BI5" i="51"/>
  <c r="AH12" i="51"/>
  <c r="AH10" i="51"/>
  <c r="BI12" i="51"/>
  <c r="BI10" i="51"/>
  <c r="AH11" i="51"/>
  <c r="AH5" i="51"/>
  <c r="AE4" i="53"/>
  <c r="BH4" i="53"/>
  <c r="AE4" i="51"/>
  <c r="BH4" i="51"/>
  <c r="BF8" i="51" l="1"/>
  <c r="Z8" i="51"/>
  <c r="Y8" i="51"/>
  <c r="X8" i="51"/>
  <c r="BE8" i="51"/>
  <c r="X6" i="51"/>
  <c r="BE6" i="51"/>
  <c r="BF6" i="51"/>
  <c r="Y6" i="51"/>
  <c r="Z6" i="51"/>
  <c r="CG8" i="51"/>
  <c r="BG8" i="51" s="1"/>
  <c r="CF8" i="51"/>
  <c r="AA8" i="51"/>
  <c r="AB8" i="51"/>
  <c r="AC8" i="51"/>
  <c r="AC8" i="53"/>
  <c r="CF8" i="53"/>
  <c r="CG8" i="53"/>
  <c r="BG8" i="53" s="1"/>
  <c r="AB8" i="53"/>
  <c r="AA8" i="53"/>
  <c r="Z9" i="51"/>
  <c r="Y9" i="51"/>
  <c r="BE9" i="51"/>
  <c r="BF9" i="51"/>
  <c r="X9" i="51"/>
  <c r="CF9" i="51"/>
  <c r="AB9" i="51"/>
  <c r="AA9" i="51"/>
  <c r="AC9" i="51"/>
  <c r="CG9" i="51"/>
  <c r="BG9" i="51" s="1"/>
  <c r="Z8" i="53"/>
  <c r="Y8" i="53"/>
  <c r="BF8" i="53"/>
  <c r="X8" i="53"/>
  <c r="BE8" i="53"/>
  <c r="AB6" i="53"/>
  <c r="CF6" i="53"/>
  <c r="CG7" i="53"/>
  <c r="BG7" i="53" s="1"/>
  <c r="CF7" i="53"/>
  <c r="AA7" i="53"/>
  <c r="AB7" i="53"/>
  <c r="AC7" i="53"/>
  <c r="AB9" i="53"/>
  <c r="AA9" i="53"/>
  <c r="CF9" i="53"/>
  <c r="AC9" i="53"/>
  <c r="CG9" i="53"/>
  <c r="BG9" i="53" s="1"/>
  <c r="BE5" i="53"/>
  <c r="AC6" i="53"/>
  <c r="BE7" i="53"/>
  <c r="BF7" i="53"/>
  <c r="Y7" i="53"/>
  <c r="X7" i="53"/>
  <c r="Z7" i="53"/>
  <c r="Z5" i="53"/>
  <c r="AB6" i="51"/>
  <c r="AA6" i="51"/>
  <c r="CF6" i="51"/>
  <c r="CG6" i="51"/>
  <c r="BG6" i="51" s="1"/>
  <c r="AC6" i="51"/>
  <c r="CF5" i="53"/>
  <c r="AB5" i="53"/>
  <c r="CG5" i="53"/>
  <c r="BG5" i="53" s="1"/>
  <c r="AA5" i="53"/>
  <c r="AC5" i="53"/>
  <c r="X5" i="53"/>
  <c r="BF7" i="51"/>
  <c r="X7" i="51"/>
  <c r="Z7" i="51"/>
  <c r="BE7" i="51"/>
  <c r="Y7" i="51"/>
  <c r="BE6" i="53"/>
  <c r="X6" i="53"/>
  <c r="Z6" i="53"/>
  <c r="Y6" i="53"/>
  <c r="BF6" i="53"/>
  <c r="Z9" i="53"/>
  <c r="BF9" i="53"/>
  <c r="BE9" i="53"/>
  <c r="X9" i="53"/>
  <c r="Y9" i="53"/>
  <c r="BF5" i="53"/>
  <c r="AA7" i="51"/>
  <c r="AB7" i="51"/>
  <c r="CF7" i="51"/>
  <c r="AC7" i="51"/>
  <c r="CG7" i="51"/>
  <c r="BG7" i="51" s="1"/>
  <c r="Y11" i="51"/>
  <c r="BF11" i="51"/>
  <c r="CG11" i="51"/>
  <c r="BG11" i="51" s="1"/>
  <c r="AB11" i="51"/>
  <c r="CG12" i="51"/>
  <c r="BG12" i="51" s="1"/>
  <c r="AB12" i="51"/>
  <c r="BF12" i="51"/>
  <c r="Y12" i="51"/>
  <c r="X11" i="51"/>
  <c r="BE11" i="51"/>
  <c r="Z11" i="51"/>
  <c r="Z10" i="51"/>
  <c r="X10" i="51"/>
  <c r="BE10" i="51"/>
  <c r="BF5" i="51"/>
  <c r="Z5" i="51"/>
  <c r="BE5" i="51"/>
  <c r="Y5" i="51"/>
  <c r="X5" i="51"/>
  <c r="AA10" i="51"/>
  <c r="AC10" i="51"/>
  <c r="CF10" i="51"/>
  <c r="AA12" i="51"/>
  <c r="CF12" i="51"/>
  <c r="AC12" i="51"/>
  <c r="BE12" i="51"/>
  <c r="Z12" i="51"/>
  <c r="X12" i="51"/>
  <c r="CG5" i="51"/>
  <c r="BG5" i="51" s="1"/>
  <c r="AC5" i="51"/>
  <c r="AA5" i="51"/>
  <c r="CF5" i="51"/>
  <c r="AB5" i="51"/>
  <c r="AC11" i="51"/>
  <c r="CF11" i="51"/>
  <c r="AA11"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author>
  </authors>
  <commentList>
    <comment ref="X1" authorId="0" shapeId="0" xr:uid="{00000000-0006-0000-0000-000001000000}">
      <text>
        <r>
          <rPr>
            <sz val="9"/>
            <color indexed="81"/>
            <rFont val="Tahoma"/>
            <family val="2"/>
          </rPr>
          <t>Her blir vurdert relativt avvik i % av konsentrasjonen</t>
        </r>
      </text>
    </comment>
    <comment ref="AA1" authorId="0" shapeId="0" xr:uid="{00000000-0006-0000-00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000-000003000000}">
      <text>
        <r>
          <rPr>
            <sz val="9"/>
            <color indexed="81"/>
            <rFont val="Tahoma"/>
            <family val="2"/>
          </rPr>
          <t>Kvalitetsmål for gjennomsnittlig bias. 0,25xCVtb.</t>
        </r>
      </text>
    </comment>
    <comment ref="Z2" authorId="0" shapeId="0" xr:uid="{00000000-0006-0000-0000-000004000000}">
      <text>
        <r>
          <rPr>
            <sz val="9"/>
            <color indexed="81"/>
            <rFont val="Tahoma"/>
            <family val="2"/>
          </rPr>
          <t>Kvalitetsmål for totalfeil dvs. at  95 % av alle prøvene skal tilfredsstille målet.</t>
        </r>
      </text>
    </comment>
    <comment ref="C3" authorId="0" shapeId="0" xr:uid="{00000000-0006-0000-00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000-000006000000}">
      <text>
        <r>
          <rPr>
            <sz val="9"/>
            <color indexed="81"/>
            <rFont val="Tahoma"/>
            <family val="2"/>
          </rPr>
          <t xml:space="preserve">Biasmålet i analysens enheter er beregnet som
%-målet x prøvenes gjennomsnitt </t>
        </r>
      </text>
    </comment>
    <comment ref="X4" authorId="0" shapeId="0" xr:uid="{00000000-0006-0000-0000-000007000000}">
      <text>
        <r>
          <rPr>
            <sz val="9"/>
            <color indexed="81"/>
            <rFont val="Tahoma"/>
            <family val="2"/>
          </rPr>
          <t>Relativt gjennomsnitlig avvik. Hvis det er større enn bias-målet blir det rød bakgrunn.</t>
        </r>
      </text>
    </comment>
    <comment ref="Y4" authorId="0" shapeId="0" xr:uid="{00000000-0006-0000-0000-000008000000}">
      <text>
        <r>
          <rPr>
            <sz val="9"/>
            <color indexed="81"/>
            <rFont val="Tahoma"/>
            <family val="2"/>
          </rPr>
          <t>Signifikansnivå. Hvis &lt; 5% er avviket signifikant på 5% nivå (to-sidig)</t>
        </r>
      </text>
    </comment>
    <comment ref="Z4" authorId="0" shapeId="0" xr:uid="{00000000-0006-0000-0000-000009000000}">
      <text>
        <r>
          <rPr>
            <sz val="9"/>
            <color indexed="81"/>
            <rFont val="Tahoma"/>
            <family val="2"/>
          </rPr>
          <t>% av prøvene utenfor mål for totalfeil. Hvis &gt; 5% blir bakgrunn rød.</t>
        </r>
      </text>
    </comment>
    <comment ref="AA4" authorId="0" shapeId="0" xr:uid="{00000000-0006-0000-00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000-00000B000000}">
      <text>
        <r>
          <rPr>
            <sz val="9"/>
            <color indexed="81"/>
            <rFont val="Tahoma"/>
            <family val="2"/>
          </rPr>
          <t>Signifikansnivå. Hvis &lt;5% er forskjellen signifikant forskjellig på 5% nivå.</t>
        </r>
      </text>
    </comment>
    <comment ref="AC4" authorId="0" shapeId="0" xr:uid="{00000000-0006-0000-0000-00000C000000}">
      <text>
        <r>
          <rPr>
            <sz val="9"/>
            <color indexed="81"/>
            <rFont val="Tahoma"/>
            <family val="2"/>
          </rPr>
          <t>% av prøvene utenfor mål for totalfeil. Hvis &gt; 5% blir bakgrunn rød.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author>
    <author>Anne-Mette Ruud Grønvold</author>
  </authors>
  <commentList>
    <comment ref="X1" authorId="0" shapeId="0" xr:uid="{00000000-0006-0000-0100-000001000000}">
      <text>
        <r>
          <rPr>
            <sz val="9"/>
            <color indexed="81"/>
            <rFont val="Tahoma"/>
            <family val="2"/>
          </rPr>
          <t>Her blir vurdert relativt avvik i % av konsentrasjonen</t>
        </r>
      </text>
    </comment>
    <comment ref="AA1" authorId="0" shapeId="0" xr:uid="{00000000-0006-0000-01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100-000003000000}">
      <text>
        <r>
          <rPr>
            <sz val="9"/>
            <color indexed="81"/>
            <rFont val="Tahoma"/>
            <family val="2"/>
          </rPr>
          <t>Kvalitetsmål for gjennomsnittlig bias. 0,25xCVtb.</t>
        </r>
      </text>
    </comment>
    <comment ref="Z2" authorId="0" shapeId="0" xr:uid="{00000000-0006-0000-0100-000004000000}">
      <text>
        <r>
          <rPr>
            <sz val="9"/>
            <color indexed="81"/>
            <rFont val="Tahoma"/>
            <family val="2"/>
          </rPr>
          <t>Kvalitetsmål for totalfeil dvs. at  95 % av alle prøvene skal tilfredsstille målet.</t>
        </r>
      </text>
    </comment>
    <comment ref="C3" authorId="0" shapeId="0" xr:uid="{00000000-0006-0000-01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100-000006000000}">
      <text>
        <r>
          <rPr>
            <sz val="9"/>
            <color indexed="81"/>
            <rFont val="Tahoma"/>
            <family val="2"/>
          </rPr>
          <t xml:space="preserve">Biasmålet i analysens enheter er beregnet som
%-målet x prøvenes gjennomsnitt </t>
        </r>
      </text>
    </comment>
    <comment ref="X4" authorId="0" shapeId="0" xr:uid="{00000000-0006-0000-0100-000007000000}">
      <text>
        <r>
          <rPr>
            <sz val="9"/>
            <color indexed="81"/>
            <rFont val="Tahoma"/>
            <family val="2"/>
          </rPr>
          <t>Relativt gjennomsnitlig avvik. Hvis det er større enn bias-målet blir det rød bakgrunn.</t>
        </r>
      </text>
    </comment>
    <comment ref="Y4" authorId="0" shapeId="0" xr:uid="{00000000-0006-0000-0100-000008000000}">
      <text>
        <r>
          <rPr>
            <sz val="9"/>
            <color indexed="81"/>
            <rFont val="Tahoma"/>
            <family val="2"/>
          </rPr>
          <t>Signifikansnivå. Hvis &lt; 5% er avviket signifikant på 5% nivå (to-sidig)</t>
        </r>
      </text>
    </comment>
    <comment ref="Z4" authorId="0" shapeId="0" xr:uid="{00000000-0006-0000-0100-000009000000}">
      <text>
        <r>
          <rPr>
            <sz val="9"/>
            <color indexed="81"/>
            <rFont val="Tahoma"/>
            <family val="2"/>
          </rPr>
          <t>% av prøvene utenfor mål for totalfeil. Hvis &gt; 5% blir bakgrunn rød.</t>
        </r>
      </text>
    </comment>
    <comment ref="AA4" authorId="0" shapeId="0" xr:uid="{00000000-0006-0000-01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100-00000B000000}">
      <text>
        <r>
          <rPr>
            <sz val="9"/>
            <color indexed="81"/>
            <rFont val="Tahoma"/>
            <family val="2"/>
          </rPr>
          <t>Signifikansnivå. Hvis &lt;5% er forskjellen signifikant forskjellig på 5% nivå.</t>
        </r>
      </text>
    </comment>
    <comment ref="AC4" authorId="0" shapeId="0" xr:uid="{00000000-0006-0000-0100-00000C000000}">
      <text>
        <r>
          <rPr>
            <sz val="9"/>
            <color indexed="81"/>
            <rFont val="Tahoma"/>
            <family val="2"/>
          </rPr>
          <t>% av prøvene utenfor mål for totalfeil. Hvis &gt; 5% blir bakgrunn rød.</t>
        </r>
      </text>
    </comment>
    <comment ref="I6" authorId="1" shapeId="0" xr:uid="{00000000-0006-0000-0100-00000D000000}">
      <text>
        <r>
          <rPr>
            <b/>
            <sz val="9"/>
            <color indexed="81"/>
            <rFont val="Tahoma"/>
            <family val="2"/>
          </rPr>
          <t>Anne-Mette Ruud Grønvold:</t>
        </r>
        <r>
          <rPr>
            <sz val="9"/>
            <color indexed="81"/>
            <rFont val="Tahoma"/>
            <family val="2"/>
          </rPr>
          <t xml:space="preserve">
Slenger (8,0) ekskludert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Pål</author>
  </authors>
  <commentList>
    <comment ref="X1" authorId="0" shapeId="0" xr:uid="{00000000-0006-0000-0200-000001000000}">
      <text>
        <r>
          <rPr>
            <sz val="9"/>
            <color indexed="81"/>
            <rFont val="Tahoma"/>
            <family val="2"/>
          </rPr>
          <t>Her blir vurdert relativt avvik i % av konsentrasjonen</t>
        </r>
      </text>
    </comment>
    <comment ref="AA1" authorId="0" shapeId="0" xr:uid="{00000000-0006-0000-02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200-000003000000}">
      <text>
        <r>
          <rPr>
            <sz val="9"/>
            <color indexed="81"/>
            <rFont val="Tahoma"/>
            <family val="2"/>
          </rPr>
          <t>Kvalitetsmål for gjennomsnittlig bias. 0,25xCVtb.</t>
        </r>
      </text>
    </comment>
    <comment ref="Z2" authorId="0" shapeId="0" xr:uid="{00000000-0006-0000-0200-000004000000}">
      <text>
        <r>
          <rPr>
            <sz val="9"/>
            <color indexed="81"/>
            <rFont val="Tahoma"/>
            <family val="2"/>
          </rPr>
          <t>Kvalitetsmål for totalfeil dvs. at  95 % av alle prøvene skal tilfredsstille målet.</t>
        </r>
      </text>
    </comment>
    <comment ref="C3" authorId="0" shapeId="0" xr:uid="{00000000-0006-0000-02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200-000006000000}">
      <text>
        <r>
          <rPr>
            <sz val="9"/>
            <color indexed="81"/>
            <rFont val="Tahoma"/>
            <family val="2"/>
          </rPr>
          <t xml:space="preserve">Biasmålet i analysens enheter er beregnet som
%-målet x prøvenes gjennomsnitt </t>
        </r>
      </text>
    </comment>
    <comment ref="X4" authorId="0" shapeId="0" xr:uid="{00000000-0006-0000-0200-000007000000}">
      <text>
        <r>
          <rPr>
            <sz val="9"/>
            <color indexed="81"/>
            <rFont val="Tahoma"/>
            <family val="2"/>
          </rPr>
          <t>Relativt gjennomsnitlig avvik. Hvis det er større enn bias-målet blir det rød bakgrunn.</t>
        </r>
      </text>
    </comment>
    <comment ref="Y4" authorId="0" shapeId="0" xr:uid="{00000000-0006-0000-0200-000008000000}">
      <text>
        <r>
          <rPr>
            <sz val="9"/>
            <color indexed="81"/>
            <rFont val="Tahoma"/>
            <family val="2"/>
          </rPr>
          <t>Signifikansnivå. Hvis &lt; 5% er avviket signifikant på 5% nivå (to-sidig)</t>
        </r>
      </text>
    </comment>
    <comment ref="Z4" authorId="0" shapeId="0" xr:uid="{00000000-0006-0000-0200-000009000000}">
      <text>
        <r>
          <rPr>
            <sz val="9"/>
            <color indexed="81"/>
            <rFont val="Tahoma"/>
            <family val="2"/>
          </rPr>
          <t>% av prøvene utenfor mål for totalfeil. Hvis &gt; 5% blir bakgrunn rød.</t>
        </r>
      </text>
    </comment>
    <comment ref="AA4" authorId="0" shapeId="0" xr:uid="{00000000-0006-0000-02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200-00000B000000}">
      <text>
        <r>
          <rPr>
            <sz val="9"/>
            <color indexed="81"/>
            <rFont val="Tahoma"/>
            <family val="2"/>
          </rPr>
          <t>Signifikansnivå. Hvis &lt;5% er forskjellen signifikant forskjellig på 5% nivå.</t>
        </r>
      </text>
    </comment>
    <comment ref="AC4" authorId="0" shapeId="0" xr:uid="{00000000-0006-0000-0200-00000C000000}">
      <text>
        <r>
          <rPr>
            <sz val="9"/>
            <color indexed="81"/>
            <rFont val="Tahoma"/>
            <family val="2"/>
          </rPr>
          <t>% av prøvene utenfor mål for totalfeil. Hvis &gt; 5% blir bakgrunn rød.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Pål</author>
  </authors>
  <commentList>
    <comment ref="X1" authorId="0" shapeId="0" xr:uid="{00000000-0006-0000-0300-000001000000}">
      <text>
        <r>
          <rPr>
            <sz val="9"/>
            <color indexed="81"/>
            <rFont val="Tahoma"/>
            <family val="2"/>
          </rPr>
          <t>Her blir vurdert relativt avvik i % av konsentrasjonen</t>
        </r>
      </text>
    </comment>
    <comment ref="AA1" authorId="0" shapeId="0" xr:uid="{00000000-0006-0000-03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300-000003000000}">
      <text>
        <r>
          <rPr>
            <sz val="9"/>
            <color indexed="81"/>
            <rFont val="Tahoma"/>
            <family val="2"/>
          </rPr>
          <t>Kvalitetsmål for gjennomsnittlig bias. 0,25xCVtb.</t>
        </r>
      </text>
    </comment>
    <comment ref="Z2" authorId="0" shapeId="0" xr:uid="{00000000-0006-0000-0300-000004000000}">
      <text>
        <r>
          <rPr>
            <sz val="9"/>
            <color indexed="81"/>
            <rFont val="Tahoma"/>
            <family val="2"/>
          </rPr>
          <t>Kvalitetsmål for totalfeil dvs. at  95 % av alle prøvene skal tilfredsstille målet.</t>
        </r>
      </text>
    </comment>
    <comment ref="C3" authorId="0" shapeId="0" xr:uid="{00000000-0006-0000-03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300-000006000000}">
      <text>
        <r>
          <rPr>
            <sz val="9"/>
            <color indexed="81"/>
            <rFont val="Tahoma"/>
            <family val="2"/>
          </rPr>
          <t xml:space="preserve">Biasmålet i analysens enheter er beregnet som
%-målet x prøvenes gjennomsnitt </t>
        </r>
      </text>
    </comment>
    <comment ref="X4" authorId="0" shapeId="0" xr:uid="{00000000-0006-0000-0300-000007000000}">
      <text>
        <r>
          <rPr>
            <sz val="9"/>
            <color indexed="81"/>
            <rFont val="Tahoma"/>
            <family val="2"/>
          </rPr>
          <t>Relativt gjennomsnitlig avvik. Hvis det er større enn bias-målet blir det rød bakgrunn.</t>
        </r>
      </text>
    </comment>
    <comment ref="Y4" authorId="0" shapeId="0" xr:uid="{00000000-0006-0000-0300-000008000000}">
      <text>
        <r>
          <rPr>
            <sz val="9"/>
            <color indexed="81"/>
            <rFont val="Tahoma"/>
            <family val="2"/>
          </rPr>
          <t>Signifikansnivå. Hvis &lt; 5% er avviket signifikant på 5% nivå (to-sidig)</t>
        </r>
      </text>
    </comment>
    <comment ref="Z4" authorId="0" shapeId="0" xr:uid="{00000000-0006-0000-0300-000009000000}">
      <text>
        <r>
          <rPr>
            <sz val="9"/>
            <color indexed="81"/>
            <rFont val="Tahoma"/>
            <family val="2"/>
          </rPr>
          <t>% av prøvene utenfor mål for totalfeil. Hvis &gt; 5% blir bakgrunn rød.</t>
        </r>
      </text>
    </comment>
    <comment ref="AA4" authorId="0" shapeId="0" xr:uid="{00000000-0006-0000-03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300-00000B000000}">
      <text>
        <r>
          <rPr>
            <sz val="9"/>
            <color indexed="81"/>
            <rFont val="Tahoma"/>
            <family val="2"/>
          </rPr>
          <t>Signifikansnivå. Hvis &lt;5% er forskjellen signifikant forskjellig på 5% nivå.</t>
        </r>
      </text>
    </comment>
    <comment ref="AC4" authorId="0" shapeId="0" xr:uid="{00000000-0006-0000-0300-00000C000000}">
      <text>
        <r>
          <rPr>
            <sz val="9"/>
            <color indexed="81"/>
            <rFont val="Tahoma"/>
            <family val="2"/>
          </rPr>
          <t>% av prøvene utenfor mål for totalfeil. Hvis &gt; 5% blir bakgrunn rød.</t>
        </r>
      </text>
    </comment>
  </commentList>
</comments>
</file>

<file path=xl/sharedStrings.xml><?xml version="1.0" encoding="utf-8"?>
<sst xmlns="http://schemas.openxmlformats.org/spreadsheetml/2006/main" count="245" uniqueCount="105">
  <si>
    <t>Prøve nr</t>
  </si>
  <si>
    <t>M %</t>
  </si>
  <si>
    <t>M abs</t>
  </si>
  <si>
    <t>Relative avvik</t>
  </si>
  <si>
    <t>Absolutte avvik</t>
  </si>
  <si>
    <t>Bias-mål</t>
  </si>
  <si>
    <t>Total-mål</t>
  </si>
  <si>
    <t>% &gt; mål</t>
  </si>
  <si>
    <t>Analysekriterier</t>
  </si>
  <si>
    <t>Resultater</t>
  </si>
  <si>
    <t>B</t>
  </si>
  <si>
    <t>CI</t>
  </si>
  <si>
    <t>K</t>
  </si>
  <si>
    <t>M</t>
  </si>
  <si>
    <t>Tid 0</t>
  </si>
  <si>
    <t>Tid 1</t>
  </si>
  <si>
    <t>Tid 2</t>
  </si>
  <si>
    <t>Tid 3</t>
  </si>
  <si>
    <t>Tid 4</t>
  </si>
  <si>
    <t>-B</t>
  </si>
  <si>
    <t>-CI</t>
  </si>
  <si>
    <t>TEa</t>
  </si>
  <si>
    <t>-TEa</t>
  </si>
  <si>
    <t>Holdbarhetsforsøk</t>
  </si>
  <si>
    <t>Modell:</t>
  </si>
  <si>
    <t>Forsøket er utført ved:</t>
  </si>
  <si>
    <t>Utført I perioden:</t>
  </si>
  <si>
    <t>Kontaktperson:</t>
  </si>
  <si>
    <t>(navn, epost eller telefonnr.)</t>
  </si>
  <si>
    <t>Prøvemateriale:</t>
  </si>
  <si>
    <t>Batch metode</t>
  </si>
  <si>
    <t>BESKRIVELSE AV FORSØKET</t>
  </si>
  <si>
    <t>Komponent</t>
  </si>
  <si>
    <t>Hvilket instrument er benyttet?</t>
  </si>
  <si>
    <t>Hvilken analysemetode er benyttet?</t>
  </si>
  <si>
    <t>Hvilket reagens er benyttet?</t>
  </si>
  <si>
    <t xml:space="preserve">Er forsøket gjennomført under tilsvarende betingelser som de som gjelder ved vanlig rutinedrift (kryss av): </t>
  </si>
  <si>
    <t xml:space="preserve">ja, gjennomført under rutinebetingelser </t>
  </si>
  <si>
    <t xml:space="preserve">ja, rutinebetingelser er simulert </t>
  </si>
  <si>
    <t>nei</t>
  </si>
  <si>
    <t>Hvilke transportformer er testet/simulert?</t>
  </si>
  <si>
    <t>Postgang</t>
  </si>
  <si>
    <t>Hentetjeneste</t>
  </si>
  <si>
    <t>Rørpost</t>
  </si>
  <si>
    <t xml:space="preserve">Annet: </t>
  </si>
  <si>
    <t xml:space="preserve">NB! Sett inn flere rader dersom du trenger det. </t>
  </si>
  <si>
    <t>Gi en beskrivelse av hver betingelse:</t>
  </si>
  <si>
    <t>Betingelse 0 (Ref)</t>
  </si>
  <si>
    <t>Betingelse 1</t>
  </si>
  <si>
    <t>Betingelse 2</t>
  </si>
  <si>
    <t>Betingelse 3</t>
  </si>
  <si>
    <t>Betingelse 4</t>
  </si>
  <si>
    <t>Betingelse 5</t>
  </si>
  <si>
    <t>Tid fra prøvetaking til sentrifugering (min.)</t>
  </si>
  <si>
    <t>Tid fra prøvetaking til analysering (min/timer/dager/uker)</t>
  </si>
  <si>
    <t>Tid fra sentrifugering til analysering (min/timer/dager/uker)</t>
  </si>
  <si>
    <r>
      <t>Temperatur før sentrifugering (</t>
    </r>
    <r>
      <rPr>
        <sz val="12"/>
        <color theme="3" tint="-0.499984740745262"/>
        <rFont val="Calibri"/>
        <family val="2"/>
      </rPr>
      <t>◦</t>
    </r>
    <r>
      <rPr>
        <sz val="12"/>
        <color theme="3" tint="-0.499984740745262"/>
        <rFont val="Arial"/>
        <family val="2"/>
      </rPr>
      <t>C)</t>
    </r>
  </si>
  <si>
    <t>Sentrifugeringsegenskaper*:</t>
  </si>
  <si>
    <t>Hastighet (G)</t>
  </si>
  <si>
    <t>Temperatur (◦C)</t>
  </si>
  <si>
    <t>Tid (min.)</t>
  </si>
  <si>
    <t>Spesielle betingelser</t>
  </si>
  <si>
    <r>
      <t>Luftfuktighet (g/m</t>
    </r>
    <r>
      <rPr>
        <vertAlign val="superscript"/>
        <sz val="12"/>
        <color theme="3" tint="-0.499984740745262"/>
        <rFont val="Arial"/>
        <family val="2"/>
      </rPr>
      <t>3</t>
    </r>
    <r>
      <rPr>
        <sz val="12"/>
        <color theme="3" tint="-0.499984740745262"/>
        <rFont val="Arial"/>
        <family val="2"/>
      </rPr>
      <t>)</t>
    </r>
  </si>
  <si>
    <t>pH</t>
  </si>
  <si>
    <t>Bruk av tørris (bare noter hvis brukt)</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</si>
  <si>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</si>
  <si>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</si>
  <si>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</si>
  <si>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</si>
  <si>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</si>
  <si>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Dato og signatur:</t>
  </si>
  <si>
    <t>Ikke skriv I dette arket!</t>
  </si>
  <si>
    <t>Architect i2000SR</t>
  </si>
  <si>
    <t>Immunologisk metode</t>
  </si>
  <si>
    <t>romtemp.</t>
  </si>
  <si>
    <t>10 min.</t>
  </si>
  <si>
    <r>
      <t>20</t>
    </r>
    <r>
      <rPr>
        <sz val="12"/>
        <color theme="3" tint="-0.499984740745262"/>
        <rFont val="Calibri"/>
        <family val="2"/>
      </rPr>
      <t>°</t>
    </r>
    <r>
      <rPr>
        <sz val="12"/>
        <color theme="3" tint="-0.499984740745262"/>
        <rFont val="Arial"/>
        <family val="2"/>
      </rPr>
      <t>C</t>
    </r>
  </si>
  <si>
    <t xml:space="preserve">                                 Rita Sannes Markussen. Rita.sannes@so-hf.no </t>
  </si>
  <si>
    <t>Sykehuset Østfold Kalnes</t>
  </si>
  <si>
    <t>96 t kjøl</t>
  </si>
  <si>
    <t>120t kjøl</t>
  </si>
  <si>
    <t>Temperatur etter analysering. 2-8◦C)</t>
  </si>
  <si>
    <t xml:space="preserve"> 2-8◦C</t>
  </si>
  <si>
    <t xml:space="preserve"> </t>
  </si>
  <si>
    <t>48 t kjøl</t>
  </si>
  <si>
    <t>72 t kjøl</t>
  </si>
  <si>
    <t>X</t>
  </si>
  <si>
    <t>0,5-1 time</t>
  </si>
  <si>
    <t>Holdbarhet i serum oppbevart på prøveglass med separatorgel og clot aktivator</t>
  </si>
  <si>
    <t>1 time</t>
  </si>
  <si>
    <t>Tid 5</t>
  </si>
  <si>
    <t>144 kjøl</t>
  </si>
  <si>
    <t>Architect i2000SR  reagens</t>
  </si>
  <si>
    <t>CEA</t>
  </si>
  <si>
    <t>CA125</t>
  </si>
  <si>
    <t>CA 15-3</t>
  </si>
  <si>
    <t xml:space="preserve">Vacuette 5ml serum  m/gel og clot aktivator. </t>
  </si>
  <si>
    <t>1-5-timer</t>
  </si>
  <si>
    <t>Vi godtar en holdbarhet på 6 dager på CEA,CA 15-3 og Ca125</t>
  </si>
  <si>
    <t>Godkjent av med.faglig. Ref. møte immunkjemi 20.01.2022.</t>
  </si>
  <si>
    <t>HCG</t>
  </si>
  <si>
    <t>HCG, CEA, CA125 og CA 15-3</t>
  </si>
  <si>
    <r>
      <t>Hensikten med studie er å se om serum som blir oppbevart på prøveglass med separatorgel  og clot aktivator er holdbare utover det leverandøren sier, &gt;24 timer i kjøleskap. Prøver ble tatt  rutinemessig av pasienter.</t>
    </r>
    <r>
      <rPr>
        <b/>
        <sz val="11"/>
        <rFont val="Calibri"/>
        <family val="2"/>
        <scheme val="minor"/>
      </rPr>
      <t xml:space="preserve"> Når prøvene kom til laboratoriet ble de satt på track  og analysert. "Null prøven". Etter analysering gikk prøven automatisk til kjøleskap.  Etter 48 timer ble det overført 0,2 ml serum fra  prøveglasset og over i en prøvekopp. Prøveglasset ble så satt tilbake i kjøleskapet og prøvekoppen ble satt i fryseskap.</t>
    </r>
    <r>
      <rPr>
        <b/>
        <sz val="11"/>
        <color theme="3" tint="-0.499984740745262"/>
        <rFont val="Calibri"/>
        <family val="2"/>
        <scheme val="minor"/>
      </rPr>
      <t xml:space="preserve"> Vi gjorde det samme e</t>
    </r>
    <r>
      <rPr>
        <b/>
        <sz val="11"/>
        <rFont val="Calibri"/>
        <family val="2"/>
        <scheme val="minor"/>
      </rPr>
      <t xml:space="preserve">tter 72, 96, 120 og 144 </t>
    </r>
    <r>
      <rPr>
        <b/>
        <sz val="11"/>
        <color theme="3" tint="-0.499984740745262"/>
        <rFont val="Calibri"/>
        <family val="2"/>
        <scheme val="minor"/>
      </rPr>
      <t xml:space="preserve">timer. Alle prøvene ble tint og analysert samtidig. Resultatene ble plottet i et regneark og beregnet. </t>
    </r>
    <r>
      <rPr>
        <b/>
        <sz val="11"/>
        <rFont val="Calibri"/>
        <family val="2"/>
        <scheme val="minor"/>
      </rPr>
      <t xml:space="preserve">Biaskravene og tilatt totalfeil  er tatt fra Ricos tabell, HCG fra med.faglig ansvarlig. </t>
    </r>
  </si>
  <si>
    <t>07.04.22. Rita Sannes Markussen</t>
  </si>
  <si>
    <t>Holdbarhet 4 dager HCG. Godkjent av med. Faglig 07.04.22. (mail fra Nedka 07.04.22.)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</si>
</sst>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
    <numFmt numFmtId="166" formatCode="_ * #,##0.000_ ;_ * \-#,##0.000_ ;_ * &quot;-&quot;??_ ;_ @_ "/>
    <numFmt numFmtId="167" formatCode="0.0"/>
    <numFmt numFmtId="168" formatCode="_ * #,##0.0_ ;_ * \-#,##0.0_ ;_ * &quot;-&quot;??_ ;_ @_ "/>
  </numFmts>
  <fonts count="35" x14ac:knownFonts="1">
    <font>
      <sz val="11"/>
      <color theme="1"/>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
      <sz val="11"/>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rgb="FFFF0000"/>
      <name val="Calibri"/>
      <family val="2"/>
      <scheme val="minor"/>
    </font>
    <font>
      <sz val="14"/>
      <color theme="1"/>
      <name val="Calibri"/>
      <family val="2"/>
      <scheme val="minor"/>
    </font>
    <font>
      <sz val="20"/>
      <color rgb="FF000000"/>
      <name val="Calibri"/>
      <family val="2"/>
      <scheme val="minor"/>
    </font>
    <font>
      <sz val="10"/>
      <name val="Arial"/>
      <family val="2"/>
    </font>
    <font>
      <b/>
      <sz val="10"/>
      <name val="Arial"/>
      <family val="2"/>
    </font>
    <font>
      <sz val="10"/>
      <name val="Arial"/>
      <family val="2"/>
    </font>
    <font>
      <u/>
      <sz val="10"/>
      <color indexed="12"/>
      <name val="Arial"/>
      <family val="2"/>
    </font>
    <font>
      <b/>
      <sz val="14"/>
      <color theme="1"/>
      <name val="Calibri"/>
      <family val="2"/>
      <scheme val="minor"/>
    </font>
    <font>
      <b/>
      <sz val="36"/>
      <color theme="3" tint="-0.499984740745262"/>
      <name val="Arial"/>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12"/>
      <color theme="3" tint="-0.499984740745262"/>
      <name val="Calibri"/>
      <family val="2"/>
    </font>
    <font>
      <vertAlign val="superscript"/>
      <sz val="12"/>
      <color theme="3" tint="-0.499984740745262"/>
      <name val="Arial"/>
      <family val="2"/>
    </font>
    <font>
      <sz val="36"/>
      <color theme="3" tint="-0.499984740745262"/>
      <name val="Arial"/>
      <family val="2"/>
    </font>
    <font>
      <sz val="10"/>
      <name val="Calibri"/>
      <family val="2"/>
      <scheme val="minor"/>
    </font>
    <font>
      <b/>
      <sz val="11"/>
      <color theme="3" tint="-0.499984740745262"/>
      <name val="Calibri"/>
      <family val="2"/>
      <scheme val="minor"/>
    </font>
    <font>
      <b/>
      <sz val="11"/>
      <name val="Calibri"/>
      <family val="2"/>
      <scheme val="minor"/>
    </font>
    <font>
      <sz val="10"/>
      <color rgb="FFFF0000"/>
      <name val="Arial"/>
      <family val="2"/>
    </font>
    <font>
      <b/>
      <sz val="10"/>
      <name val="Calibri"/>
      <family val="2"/>
      <scheme val="minor"/>
    </font>
    <font>
      <sz val="12"/>
      <name val="Arial"/>
      <family val="2"/>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33CC33"/>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s>
  <cellStyleXfs count="6">
    <xf numFmtId="0" fontId="0" fillId="0" borderId="0"/>
    <xf numFmtId="9" fontId="4" fillId="0" borderId="0" applyFont="0" applyFill="0" applyBorder="0" applyAlignment="0" applyProtection="0"/>
    <xf numFmtId="164" fontId="4" fillId="0" borderId="0" applyFont="0" applyFill="0" applyBorder="0" applyAlignment="0" applyProtection="0"/>
    <xf numFmtId="0" fontId="11" fillId="0" borderId="0"/>
    <xf numFmtId="0" fontId="13" fillId="0" borderId="0"/>
    <xf numFmtId="0" fontId="14" fillId="0" borderId="0" applyNumberFormat="0" applyFill="0" applyBorder="0" applyAlignment="0" applyProtection="0">
      <alignment vertical="top"/>
      <protection locked="0"/>
    </xf>
  </cellStyleXfs>
  <cellXfs count="196">
    <xf numFmtId="0" fontId="0" fillId="0" borderId="0" xfId="0"/>
    <xf numFmtId="0" fontId="2" fillId="0" borderId="1" xfId="0" applyFont="1" applyFill="1" applyBorder="1" applyAlignment="1">
      <alignment horizontal="center" wrapText="1"/>
    </xf>
    <xf numFmtId="0" fontId="2" fillId="0" borderId="0" xfId="0" applyFont="1"/>
    <xf numFmtId="9" fontId="2" fillId="0" borderId="1" xfId="0" applyNumberFormat="1" applyFont="1" applyBorder="1" applyAlignment="1">
      <alignment vertical="center"/>
    </xf>
    <xf numFmtId="0" fontId="1" fillId="0" borderId="1" xfId="0" applyFont="1" applyBorder="1" applyAlignment="1">
      <alignment vertical="center"/>
    </xf>
    <xf numFmtId="9" fontId="2" fillId="0" borderId="1" xfId="1" applyNumberFormat="1" applyFont="1" applyBorder="1" applyAlignment="1">
      <alignment vertical="center"/>
    </xf>
    <xf numFmtId="0" fontId="2" fillId="3" borderId="1" xfId="0" applyFont="1" applyFill="1" applyBorder="1" applyAlignment="1">
      <alignment vertical="center"/>
    </xf>
    <xf numFmtId="0" fontId="5" fillId="2" borderId="1" xfId="0" applyFont="1" applyFill="1" applyBorder="1" applyAlignment="1">
      <alignment horizontal="center"/>
    </xf>
    <xf numFmtId="0" fontId="0" fillId="0" borderId="0" xfId="0" applyAlignment="1"/>
    <xf numFmtId="0" fontId="2" fillId="2" borderId="2" xfId="0" applyNumberFormat="1" applyFont="1" applyFill="1" applyBorder="1" applyAlignment="1">
      <alignment vertical="center"/>
    </xf>
    <xf numFmtId="0" fontId="0" fillId="2" borderId="0" xfId="0" applyFill="1"/>
    <xf numFmtId="0" fontId="0" fillId="0" borderId="0" xfId="0"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xf>
    <xf numFmtId="2" fontId="0" fillId="0" borderId="0" xfId="0" applyNumberFormat="1"/>
    <xf numFmtId="165" fontId="2" fillId="4" borderId="2" xfId="0" applyNumberFormat="1" applyFont="1" applyFill="1" applyBorder="1" applyAlignment="1">
      <alignment vertical="center"/>
    </xf>
    <xf numFmtId="9" fontId="2" fillId="4" borderId="2" xfId="0" applyNumberFormat="1" applyFont="1" applyFill="1" applyBorder="1" applyAlignment="1">
      <alignment vertical="center"/>
    </xf>
    <xf numFmtId="0" fontId="2" fillId="4" borderId="2" xfId="0" applyNumberFormat="1" applyFont="1" applyFill="1" applyBorder="1" applyAlignment="1">
      <alignment vertical="center"/>
    </xf>
    <xf numFmtId="165" fontId="5" fillId="0" borderId="1" xfId="1" applyNumberFormat="1" applyFont="1" applyFill="1" applyBorder="1" applyAlignment="1">
      <alignment vertical="center"/>
    </xf>
    <xf numFmtId="166" fontId="5" fillId="0" borderId="1" xfId="2" applyNumberFormat="1" applyFont="1" applyFill="1" applyBorder="1" applyAlignment="1">
      <alignment vertical="center"/>
    </xf>
    <xf numFmtId="0" fontId="0" fillId="0" borderId="0" xfId="0" applyFill="1"/>
    <xf numFmtId="0" fontId="2" fillId="3" borderId="1" xfId="0" applyFont="1" applyFill="1" applyBorder="1" applyAlignment="1">
      <alignment vertical="center" wrapText="1"/>
    </xf>
    <xf numFmtId="0" fontId="2" fillId="0" borderId="8" xfId="0" applyFont="1" applyBorder="1" applyAlignment="1">
      <alignment horizontal="center" vertical="center" wrapText="1"/>
    </xf>
    <xf numFmtId="167" fontId="13" fillId="0" borderId="10" xfId="4" applyNumberFormat="1" applyFont="1" applyBorder="1" applyAlignment="1" applyProtection="1">
      <alignment horizontal="right"/>
      <protection locked="0"/>
    </xf>
    <xf numFmtId="167" fontId="13" fillId="0" borderId="11" xfId="4" applyNumberFormat="1" applyFont="1" applyBorder="1" applyAlignment="1" applyProtection="1">
      <alignment horizontal="right"/>
      <protection locked="0"/>
    </xf>
    <xf numFmtId="167" fontId="13" fillId="0" borderId="11" xfId="4" applyNumberFormat="1" applyFont="1" applyBorder="1" applyProtection="1">
      <protection locked="0"/>
    </xf>
    <xf numFmtId="167" fontId="13" fillId="0" borderId="12" xfId="4" applyNumberFormat="1" applyFont="1" applyBorder="1" applyAlignment="1" applyProtection="1">
      <alignment horizontal="right"/>
      <protection locked="0"/>
    </xf>
    <xf numFmtId="167" fontId="13" fillId="0" borderId="9" xfId="4" applyNumberFormat="1" applyFont="1" applyBorder="1" applyAlignment="1" applyProtection="1">
      <alignment horizontal="right"/>
      <protection locked="0"/>
    </xf>
    <xf numFmtId="167" fontId="13" fillId="0" borderId="9" xfId="4" applyNumberFormat="1" applyFont="1" applyBorder="1" applyProtection="1">
      <protection locked="0"/>
    </xf>
    <xf numFmtId="0" fontId="2" fillId="0" borderId="6" xfId="0" applyFont="1" applyFill="1" applyBorder="1" applyAlignment="1">
      <alignment vertical="center" wrapText="1"/>
    </xf>
    <xf numFmtId="168" fontId="1" fillId="0" borderId="1" xfId="0" applyNumberFormat="1" applyFont="1" applyBorder="1" applyAlignment="1">
      <alignment vertical="center"/>
    </xf>
    <xf numFmtId="168" fontId="2" fillId="0" borderId="1" xfId="2" applyNumberFormat="1" applyFont="1" applyBorder="1" applyAlignment="1">
      <alignment vertical="center"/>
    </xf>
    <xf numFmtId="0" fontId="2" fillId="0" borderId="0" xfId="0" applyFont="1" applyFill="1" applyAlignment="1">
      <alignment vertical="center"/>
    </xf>
    <xf numFmtId="9" fontId="8" fillId="0" borderId="0" xfId="0" applyNumberFormat="1" applyFont="1" applyFill="1"/>
    <xf numFmtId="0" fontId="2" fillId="0" borderId="0" xfId="0" applyFont="1" applyFill="1"/>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165" fontId="2" fillId="5" borderId="2" xfId="0" applyNumberFormat="1" applyFont="1" applyFill="1" applyBorder="1" applyAlignment="1">
      <alignment vertical="center"/>
    </xf>
    <xf numFmtId="165" fontId="5" fillId="5" borderId="1" xfId="1" applyNumberFormat="1" applyFont="1" applyFill="1" applyBorder="1" applyAlignment="1">
      <alignment vertical="center"/>
    </xf>
    <xf numFmtId="9" fontId="2" fillId="5" borderId="2" xfId="0" applyNumberFormat="1" applyFont="1" applyFill="1" applyBorder="1" applyAlignment="1">
      <alignment vertical="center"/>
    </xf>
    <xf numFmtId="0" fontId="2" fillId="5" borderId="2" xfId="0" applyNumberFormat="1" applyFont="1" applyFill="1" applyBorder="1" applyAlignment="1">
      <alignment vertical="center"/>
    </xf>
    <xf numFmtId="166" fontId="5" fillId="5" borderId="1" xfId="2" applyNumberFormat="1" applyFont="1" applyFill="1" applyBorder="1" applyAlignment="1">
      <alignment vertical="center"/>
    </xf>
    <xf numFmtId="0" fontId="2" fillId="5" borderId="0" xfId="0" applyFont="1" applyFill="1" applyAlignment="1">
      <alignment vertical="center"/>
    </xf>
    <xf numFmtId="9" fontId="8" fillId="5" borderId="0" xfId="0" applyNumberFormat="1" applyFont="1" applyFill="1"/>
    <xf numFmtId="0" fontId="2" fillId="5" borderId="0" xfId="0" applyFont="1" applyFill="1"/>
    <xf numFmtId="9" fontId="5" fillId="5" borderId="0" xfId="0" applyNumberFormat="1" applyFont="1" applyFill="1" applyAlignment="1">
      <alignment vertical="center"/>
    </xf>
    <xf numFmtId="165" fontId="2" fillId="5" borderId="0" xfId="0" applyNumberFormat="1" applyFont="1" applyFill="1"/>
    <xf numFmtId="2" fontId="0" fillId="5" borderId="0" xfId="0" applyNumberFormat="1" applyFill="1"/>
    <xf numFmtId="0" fontId="0" fillId="5" borderId="0" xfId="0" applyFill="1"/>
    <xf numFmtId="0" fontId="2" fillId="3" borderId="2" xfId="0" applyFont="1" applyFill="1" applyBorder="1" applyAlignment="1">
      <alignment vertical="center" wrapText="1"/>
    </xf>
    <xf numFmtId="0" fontId="2" fillId="0" borderId="6" xfId="0" applyFont="1" applyFill="1" applyBorder="1" applyAlignment="1">
      <alignment vertical="center"/>
    </xf>
    <xf numFmtId="0" fontId="2" fillId="0" borderId="1" xfId="0" applyFont="1" applyBorder="1"/>
    <xf numFmtId="0" fontId="2" fillId="0" borderId="1" xfId="0" quotePrefix="1" applyFont="1" applyBorder="1"/>
    <xf numFmtId="168" fontId="2" fillId="0" borderId="1" xfId="0" applyNumberFormat="1" applyFont="1" applyBorder="1"/>
    <xf numFmtId="9" fontId="2" fillId="0" borderId="1" xfId="1" applyFont="1" applyBorder="1"/>
    <xf numFmtId="0" fontId="2" fillId="0" borderId="1" xfId="0" applyNumberFormat="1" applyFont="1" applyBorder="1"/>
    <xf numFmtId="0" fontId="2" fillId="0" borderId="1" xfId="1" applyNumberFormat="1" applyFont="1" applyBorder="1"/>
    <xf numFmtId="0" fontId="2" fillId="0" borderId="1" xfId="2" applyNumberFormat="1" applyFont="1" applyBorder="1"/>
    <xf numFmtId="165" fontId="2" fillId="0" borderId="7" xfId="0" applyNumberFormat="1" applyFont="1" applyFill="1" applyBorder="1" applyAlignment="1">
      <alignment vertical="center"/>
    </xf>
    <xf numFmtId="165" fontId="5" fillId="0" borderId="6" xfId="1" applyNumberFormat="1" applyFont="1" applyFill="1" applyBorder="1" applyAlignment="1">
      <alignment vertical="center"/>
    </xf>
    <xf numFmtId="9" fontId="2" fillId="0" borderId="7" xfId="0" applyNumberFormat="1" applyFont="1" applyFill="1" applyBorder="1" applyAlignment="1">
      <alignment vertical="center"/>
    </xf>
    <xf numFmtId="0" fontId="2" fillId="0" borderId="7" xfId="0" applyNumberFormat="1" applyFont="1" applyFill="1" applyBorder="1" applyAlignment="1">
      <alignment vertical="center"/>
    </xf>
    <xf numFmtId="166" fontId="5" fillId="0" borderId="6" xfId="2"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165" fontId="5" fillId="0" borderId="0" xfId="1" applyNumberFormat="1" applyFont="1" applyFill="1" applyBorder="1" applyAlignment="1">
      <alignment vertical="center"/>
    </xf>
    <xf numFmtId="9"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166" fontId="5" fillId="0" borderId="0" xfId="2" applyNumberFormat="1" applyFont="1" applyFill="1" applyBorder="1" applyAlignment="1">
      <alignment vertical="center"/>
    </xf>
    <xf numFmtId="0" fontId="0" fillId="0" borderId="0" xfId="0" applyFill="1" applyBorder="1"/>
    <xf numFmtId="0" fontId="10" fillId="0" borderId="0" xfId="0" applyFont="1" applyFill="1" applyBorder="1"/>
    <xf numFmtId="0" fontId="1" fillId="0" borderId="0" xfId="0" applyFont="1" applyFill="1" applyBorder="1"/>
    <xf numFmtId="9" fontId="2" fillId="0" borderId="0" xfId="1" applyNumberFormat="1" applyFont="1" applyFill="1" applyBorder="1" applyAlignment="1">
      <alignment vertical="center"/>
    </xf>
    <xf numFmtId="0" fontId="1" fillId="0" borderId="0" xfId="0" applyFont="1" applyFill="1" applyBorder="1" applyAlignment="1">
      <alignment vertical="center"/>
    </xf>
    <xf numFmtId="9" fontId="5" fillId="0" borderId="0" xfId="0" applyNumberFormat="1" applyFont="1" applyFill="1" applyBorder="1" applyAlignment="1">
      <alignment vertical="center"/>
    </xf>
    <xf numFmtId="0" fontId="2" fillId="0" borderId="0" xfId="0" applyFont="1" applyFill="1" applyBorder="1"/>
    <xf numFmtId="165" fontId="2" fillId="0" borderId="0" xfId="0" applyNumberFormat="1" applyFont="1" applyFill="1" applyBorder="1"/>
    <xf numFmtId="2" fontId="0" fillId="0" borderId="0" xfId="0" applyNumberFormat="1" applyFill="1" applyBorder="1"/>
    <xf numFmtId="0" fontId="2" fillId="5" borderId="0" xfId="0" applyFont="1" applyFill="1" applyBorder="1"/>
    <xf numFmtId="0" fontId="2" fillId="3" borderId="0" xfId="0" applyFont="1" applyFill="1"/>
    <xf numFmtId="0" fontId="12" fillId="3" borderId="1" xfId="3" applyFont="1" applyFill="1" applyBorder="1" applyAlignment="1" applyProtection="1">
      <alignment horizontal="right"/>
    </xf>
    <xf numFmtId="168" fontId="2" fillId="6" borderId="1" xfId="2" applyNumberFormat="1" applyFont="1" applyFill="1" applyBorder="1" applyAlignment="1">
      <alignment vertical="center"/>
    </xf>
    <xf numFmtId="9" fontId="2" fillId="6" borderId="1" xfId="1" applyNumberFormat="1" applyFont="1" applyFill="1" applyBorder="1" applyAlignment="1">
      <alignment vertical="center"/>
    </xf>
    <xf numFmtId="9" fontId="2" fillId="5" borderId="13" xfId="1" applyNumberFormat="1" applyFont="1" applyFill="1" applyBorder="1" applyAlignment="1">
      <alignment vertical="center"/>
    </xf>
    <xf numFmtId="0" fontId="1" fillId="5" borderId="13" xfId="0" applyFont="1" applyFill="1" applyBorder="1" applyAlignment="1">
      <alignment vertical="center"/>
    </xf>
    <xf numFmtId="2" fontId="2" fillId="0" borderId="1" xfId="0" applyNumberFormat="1" applyFont="1" applyBorder="1"/>
    <xf numFmtId="0" fontId="2" fillId="6" borderId="1" xfId="0" applyFont="1" applyFill="1" applyBorder="1"/>
    <xf numFmtId="168" fontId="1" fillId="6" borderId="1" xfId="0" applyNumberFormat="1" applyFont="1" applyFill="1" applyBorder="1" applyAlignment="1">
      <alignment vertical="center"/>
    </xf>
    <xf numFmtId="0" fontId="1" fillId="6" borderId="1" xfId="0" applyFont="1" applyFill="1" applyBorder="1" applyAlignment="1">
      <alignment vertical="center"/>
    </xf>
    <xf numFmtId="164" fontId="5" fillId="0" borderId="1" xfId="2" applyNumberFormat="1" applyFont="1" applyBorder="1" applyAlignment="1">
      <alignment vertical="center"/>
    </xf>
    <xf numFmtId="0" fontId="2" fillId="0" borderId="1" xfId="0" applyFont="1" applyBorder="1" applyAlignment="1">
      <alignment horizontal="center"/>
    </xf>
    <xf numFmtId="0" fontId="2" fillId="0" borderId="1" xfId="0" quotePrefix="1" applyFont="1" applyBorder="1" applyAlignment="1">
      <alignment horizontal="center"/>
    </xf>
    <xf numFmtId="164" fontId="8" fillId="0" borderId="1" xfId="2" applyFont="1" applyBorder="1"/>
    <xf numFmtId="0" fontId="2" fillId="0" borderId="1" xfId="0" applyNumberFormat="1" applyFont="1" applyBorder="1" applyAlignment="1">
      <alignment vertical="center" wrapText="1"/>
    </xf>
    <xf numFmtId="0" fontId="0" fillId="3" borderId="0" xfId="0" applyFill="1"/>
    <xf numFmtId="0" fontId="17" fillId="3" borderId="0" xfId="0" applyFont="1" applyFill="1"/>
    <xf numFmtId="0" fontId="18" fillId="7" borderId="1" xfId="0" applyFont="1" applyFill="1" applyBorder="1"/>
    <xf numFmtId="0" fontId="0" fillId="7" borderId="2" xfId="0" applyFill="1" applyBorder="1" applyAlignment="1"/>
    <xf numFmtId="0" fontId="0" fillId="7" borderId="4" xfId="0" applyFill="1" applyBorder="1" applyAlignment="1"/>
    <xf numFmtId="0" fontId="0" fillId="7" borderId="5" xfId="0" applyFill="1" applyBorder="1" applyAlignment="1"/>
    <xf numFmtId="0" fontId="19" fillId="7" borderId="1" xfId="0" applyFont="1" applyFill="1" applyBorder="1"/>
    <xf numFmtId="0" fontId="20" fillId="3" borderId="0" xfId="0" applyFont="1" applyFill="1"/>
    <xf numFmtId="0" fontId="21" fillId="3" borderId="0" xfId="0" applyFont="1" applyFill="1"/>
    <xf numFmtId="0" fontId="22" fillId="3" borderId="0" xfId="0" applyFont="1" applyFill="1"/>
    <xf numFmtId="0" fontId="23" fillId="3" borderId="0" xfId="0" applyFont="1" applyFill="1"/>
    <xf numFmtId="0" fontId="23" fillId="7" borderId="1" xfId="0" applyFont="1" applyFill="1" applyBorder="1"/>
    <xf numFmtId="0" fontId="23" fillId="3" borderId="0" xfId="0" applyFont="1" applyFill="1" applyBorder="1"/>
    <xf numFmtId="0" fontId="23" fillId="7" borderId="1" xfId="0" applyFont="1" applyFill="1" applyBorder="1" applyAlignment="1">
      <alignment horizontal="center"/>
    </xf>
    <xf numFmtId="0" fontId="23" fillId="2" borderId="1" xfId="0" applyFont="1" applyFill="1" applyBorder="1"/>
    <xf numFmtId="0" fontId="23" fillId="2" borderId="2" xfId="0" applyFont="1" applyFill="1" applyBorder="1" applyAlignment="1"/>
    <xf numFmtId="0" fontId="23" fillId="2" borderId="5" xfId="0" applyFont="1" applyFill="1" applyBorder="1" applyAlignment="1"/>
    <xf numFmtId="0" fontId="23" fillId="2" borderId="2" xfId="0" applyFont="1" applyFill="1" applyBorder="1"/>
    <xf numFmtId="0" fontId="23" fillId="2" borderId="4" xfId="0" applyFont="1" applyFill="1" applyBorder="1"/>
    <xf numFmtId="0" fontId="23" fillId="2" borderId="5" xfId="0" applyFont="1" applyFill="1" applyBorder="1"/>
    <xf numFmtId="0" fontId="24" fillId="2" borderId="1" xfId="0" applyFont="1" applyFill="1" applyBorder="1"/>
    <xf numFmtId="0" fontId="23" fillId="2" borderId="6" xfId="0" applyFont="1" applyFill="1" applyBorder="1"/>
    <xf numFmtId="0" fontId="23" fillId="7" borderId="6" xfId="0" applyFont="1" applyFill="1" applyBorder="1"/>
    <xf numFmtId="0" fontId="23" fillId="2" borderId="17" xfId="0" applyFont="1" applyFill="1" applyBorder="1"/>
    <xf numFmtId="0" fontId="23" fillId="2" borderId="18" xfId="0" applyFont="1" applyFill="1" applyBorder="1"/>
    <xf numFmtId="0" fontId="23" fillId="2" borderId="19" xfId="0" applyFont="1" applyFill="1" applyBorder="1"/>
    <xf numFmtId="0" fontId="23" fillId="2" borderId="20" xfId="0" applyFont="1" applyFill="1" applyBorder="1"/>
    <xf numFmtId="0" fontId="23" fillId="7" borderId="21" xfId="0" applyFont="1" applyFill="1" applyBorder="1"/>
    <xf numFmtId="0" fontId="23" fillId="2" borderId="22" xfId="0" applyFont="1" applyFill="1" applyBorder="1"/>
    <xf numFmtId="0" fontId="23" fillId="7" borderId="23" xfId="0" applyFont="1" applyFill="1" applyBorder="1"/>
    <xf numFmtId="0" fontId="23" fillId="7" borderId="24" xfId="0" applyFont="1" applyFill="1" applyBorder="1"/>
    <xf numFmtId="0" fontId="23" fillId="2" borderId="25" xfId="0" applyFont="1" applyFill="1" applyBorder="1"/>
    <xf numFmtId="0" fontId="17" fillId="7" borderId="26" xfId="0" applyFont="1" applyFill="1" applyBorder="1"/>
    <xf numFmtId="0" fontId="0" fillId="7" borderId="27" xfId="0" applyFill="1" applyBorder="1"/>
    <xf numFmtId="0" fontId="0" fillId="7" borderId="28" xfId="0" applyFill="1" applyBorder="1"/>
    <xf numFmtId="0" fontId="0" fillId="7" borderId="29" xfId="0" applyFill="1" applyBorder="1"/>
    <xf numFmtId="0" fontId="0" fillId="7" borderId="0" xfId="0" applyFill="1" applyBorder="1"/>
    <xf numFmtId="0" fontId="0" fillId="7" borderId="30" xfId="0" applyFill="1" applyBorder="1"/>
    <xf numFmtId="0" fontId="0" fillId="7" borderId="31" xfId="0" applyFill="1" applyBorder="1"/>
    <xf numFmtId="0" fontId="0" fillId="7" borderId="32" xfId="0" applyFill="1" applyBorder="1"/>
    <xf numFmtId="0" fontId="0" fillId="7" borderId="33" xfId="0" applyFill="1" applyBorder="1"/>
    <xf numFmtId="0" fontId="27" fillId="3" borderId="0" xfId="0" applyFont="1" applyFill="1"/>
    <xf numFmtId="0" fontId="27" fillId="7" borderId="26" xfId="0" applyFont="1" applyFill="1" applyBorder="1"/>
    <xf numFmtId="0" fontId="28" fillId="3" borderId="1" xfId="3" applyFont="1" applyFill="1" applyBorder="1" applyAlignment="1" applyProtection="1">
      <protection locked="0"/>
    </xf>
    <xf numFmtId="0" fontId="23" fillId="7" borderId="6" xfId="0" applyFont="1" applyFill="1" applyBorder="1" applyAlignment="1">
      <alignment horizontal="center"/>
    </xf>
    <xf numFmtId="0" fontId="23" fillId="2" borderId="18" xfId="0" applyFont="1" applyFill="1" applyBorder="1" applyAlignment="1">
      <alignment horizontal="center"/>
    </xf>
    <xf numFmtId="0" fontId="23" fillId="7" borderId="23" xfId="0" applyFont="1" applyFill="1" applyBorder="1" applyAlignment="1">
      <alignment horizontal="center"/>
    </xf>
    <xf numFmtId="0" fontId="23" fillId="2" borderId="25" xfId="0" applyFont="1" applyFill="1" applyBorder="1" applyAlignment="1">
      <alignment horizontal="center"/>
    </xf>
    <xf numFmtId="49" fontId="23" fillId="7" borderId="1" xfId="0" applyNumberFormat="1" applyFont="1" applyFill="1" applyBorder="1" applyAlignment="1">
      <alignment horizontal="center"/>
    </xf>
    <xf numFmtId="0" fontId="29" fillId="7" borderId="0" xfId="0" applyFont="1" applyFill="1"/>
    <xf numFmtId="0" fontId="8" fillId="0" borderId="1" xfId="0" applyFont="1" applyFill="1" applyBorder="1" applyAlignment="1">
      <alignment horizontal="center" wrapText="1"/>
    </xf>
    <xf numFmtId="0" fontId="8" fillId="0" borderId="2" xfId="0" applyFont="1" applyFill="1" applyBorder="1" applyAlignment="1">
      <alignment horizontal="center" wrapText="1"/>
    </xf>
    <xf numFmtId="2" fontId="13" fillId="3" borderId="1" xfId="4" applyNumberFormat="1" applyFont="1" applyFill="1" applyBorder="1" applyAlignment="1" applyProtection="1">
      <alignment horizontal="center"/>
      <protection locked="0"/>
    </xf>
    <xf numFmtId="2" fontId="2" fillId="3" borderId="1" xfId="0" applyNumberFormat="1" applyFont="1" applyFill="1" applyBorder="1" applyAlignment="1">
      <alignment vertical="center"/>
    </xf>
    <xf numFmtId="0" fontId="8" fillId="0" borderId="6" xfId="0" applyFont="1" applyFill="1" applyBorder="1" applyAlignment="1">
      <alignment horizontal="center" wrapText="1"/>
    </xf>
    <xf numFmtId="2" fontId="31" fillId="3" borderId="1" xfId="4" applyNumberFormat="1" applyFont="1" applyFill="1" applyBorder="1" applyAlignment="1" applyProtection="1">
      <alignment horizontal="center"/>
      <protection locked="0"/>
    </xf>
    <xf numFmtId="165" fontId="32" fillId="3" borderId="2" xfId="0" applyNumberFormat="1" applyFont="1" applyFill="1" applyBorder="1" applyAlignment="1">
      <alignment horizontal="center"/>
    </xf>
    <xf numFmtId="2" fontId="0" fillId="2" borderId="1" xfId="0" applyNumberFormat="1" applyFill="1" applyBorder="1" applyAlignment="1">
      <alignment horizontal="center"/>
    </xf>
    <xf numFmtId="0" fontId="3" fillId="3" borderId="0" xfId="0" applyFont="1" applyFill="1" applyAlignment="1">
      <alignment horizontal="center" vertical="center"/>
    </xf>
    <xf numFmtId="167" fontId="13" fillId="3" borderId="1" xfId="4" applyNumberFormat="1" applyFont="1" applyFill="1" applyBorder="1" applyAlignment="1" applyProtection="1">
      <alignment horizontal="center"/>
      <protection locked="0"/>
    </xf>
    <xf numFmtId="167" fontId="31" fillId="3" borderId="1" xfId="4" applyNumberFormat="1" applyFont="1" applyFill="1" applyBorder="1" applyAlignment="1" applyProtection="1">
      <alignment horizontal="center"/>
      <protection locked="0"/>
    </xf>
    <xf numFmtId="167" fontId="11" fillId="3" borderId="1" xfId="4" applyNumberFormat="1" applyFont="1" applyFill="1" applyBorder="1" applyAlignment="1" applyProtection="1">
      <alignment horizontal="center"/>
      <protection locked="0"/>
    </xf>
    <xf numFmtId="2" fontId="11" fillId="3" borderId="1" xfId="4" applyNumberFormat="1" applyFont="1" applyFill="1" applyBorder="1" applyAlignment="1" applyProtection="1">
      <alignment horizontal="center"/>
      <protection locked="0"/>
    </xf>
    <xf numFmtId="0" fontId="33" fillId="7" borderId="1" xfId="0" applyFont="1" applyFill="1" applyBorder="1"/>
    <xf numFmtId="0" fontId="34" fillId="7" borderId="29" xfId="0" applyFont="1" applyFill="1" applyBorder="1"/>
    <xf numFmtId="0" fontId="34" fillId="7" borderId="0" xfId="0" applyFont="1" applyFill="1" applyBorder="1"/>
    <xf numFmtId="0" fontId="34" fillId="7" borderId="31" xfId="0" applyFont="1" applyFill="1" applyBorder="1"/>
    <xf numFmtId="0" fontId="34" fillId="7" borderId="32" xfId="0" applyFont="1" applyFill="1" applyBorder="1"/>
    <xf numFmtId="2" fontId="0" fillId="2" borderId="1" xfId="0" applyNumberFormat="1" applyFill="1" applyBorder="1" applyAlignment="1">
      <alignment horizontal="center"/>
    </xf>
    <xf numFmtId="0" fontId="3" fillId="3" borderId="0" xfId="0" applyFont="1" applyFill="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65" fontId="30" fillId="3" borderId="2" xfId="0" applyNumberFormat="1" applyFont="1" applyFill="1" applyBorder="1" applyAlignment="1">
      <alignment horizontal="center"/>
    </xf>
    <xf numFmtId="165" fontId="30" fillId="3" borderId="5" xfId="0" applyNumberFormat="1" applyFont="1" applyFill="1" applyBorder="1" applyAlignment="1">
      <alignment horizontal="center"/>
    </xf>
    <xf numFmtId="2" fontId="0" fillId="2" borderId="1" xfId="0" applyNumberFormat="1" applyFill="1" applyBorder="1" applyAlignment="1">
      <alignment horizontal="center"/>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15" fillId="0" borderId="1" xfId="0" applyFont="1" applyBorder="1" applyAlignment="1">
      <alignment horizontal="center"/>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16" fillId="3" borderId="0" xfId="0" applyFont="1" applyFill="1" applyAlignment="1">
      <alignment horizontal="center"/>
    </xf>
    <xf numFmtId="17" fontId="0" fillId="7" borderId="2" xfId="0" applyNumberFormat="1"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xf numFmtId="0" fontId="0" fillId="7" borderId="14" xfId="0" applyFill="1" applyBorder="1" applyAlignment="1">
      <alignment horizontal="center"/>
    </xf>
    <xf numFmtId="0" fontId="0" fillId="7" borderId="8" xfId="0" applyFill="1" applyBorder="1" applyAlignment="1">
      <alignment horizontal="center"/>
    </xf>
    <xf numFmtId="0" fontId="0" fillId="7" borderId="15" xfId="0" applyFill="1" applyBorder="1" applyAlignment="1">
      <alignment horizontal="center"/>
    </xf>
    <xf numFmtId="0" fontId="0" fillId="7" borderId="3" xfId="0" applyFill="1" applyBorder="1" applyAlignment="1">
      <alignment horizontal="center"/>
    </xf>
    <xf numFmtId="0" fontId="0" fillId="7" borderId="16" xfId="0" applyFill="1" applyBorder="1" applyAlignment="1">
      <alignment horizontal="center"/>
    </xf>
    <xf numFmtId="0" fontId="0" fillId="7" borderId="2" xfId="0" applyFill="1" applyBorder="1" applyAlignment="1">
      <alignment horizontal="center"/>
    </xf>
    <xf numFmtId="0" fontId="23" fillId="2" borderId="0" xfId="0" applyFont="1" applyFill="1" applyBorder="1" applyAlignment="1">
      <alignment horizontal="center"/>
    </xf>
  </cellXfs>
  <cellStyles count="6">
    <cellStyle name="Hyperkobling 2" xfId="5" xr:uid="{00000000-0005-0000-0000-000000000000}"/>
    <cellStyle name="Komma" xfId="2" builtinId="3"/>
    <cellStyle name="Normal" xfId="0" builtinId="0"/>
    <cellStyle name="Normal 2" xfId="3" xr:uid="{00000000-0005-0000-0000-000003000000}"/>
    <cellStyle name="Normal 3" xfId="4" xr:uid="{00000000-0005-0000-0000-000004000000}"/>
    <cellStyle name="Prosent" xfId="1" builtinId="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FFFF99"/>
      <color rgb="FF33CC33"/>
      <color rgb="FFFF0066"/>
      <color rgb="FFFF66FF"/>
      <color rgb="FF00CC99"/>
      <color rgb="FF0000FF"/>
      <color rgb="FF00FF00"/>
      <color rgb="FF00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HCG!$AG$3:$AG$4</c:f>
              <c:strCache>
                <c:ptCount val="2"/>
                <c:pt idx="0">
                  <c:v>1</c:v>
                </c:pt>
                <c:pt idx="1">
                  <c:v> 114.9 </c:v>
                </c:pt>
              </c:strCache>
            </c:strRef>
          </c:tx>
          <c:spPr>
            <a:ln>
              <a:noFill/>
            </a:ln>
          </c:spPr>
          <c:cat>
            <c:strRef>
              <c:f>HCG!$AF$5:$AF$11</c:f>
              <c:strCache>
                <c:ptCount val="5"/>
                <c:pt idx="0">
                  <c:v>Tid 1</c:v>
                </c:pt>
                <c:pt idx="1">
                  <c:v>Tid 2</c:v>
                </c:pt>
                <c:pt idx="2">
                  <c:v>Tid 3</c:v>
                </c:pt>
                <c:pt idx="3">
                  <c:v>Tid 4</c:v>
                </c:pt>
                <c:pt idx="4">
                  <c:v>Tid 5</c:v>
                </c:pt>
              </c:strCache>
            </c:strRef>
          </c:cat>
          <c:val>
            <c:numRef>
              <c:f>HCG!$AG$5:$AG$11</c:f>
              <c:numCache>
                <c:formatCode>0%</c:formatCode>
                <c:ptCount val="7"/>
                <c:pt idx="0">
                  <c:v>0.16846501914375223</c:v>
                </c:pt>
                <c:pt idx="1">
                  <c:v>0.18221371388792207</c:v>
                </c:pt>
                <c:pt idx="2">
                  <c:v>0.20109641489731978</c:v>
                </c:pt>
                <c:pt idx="3">
                  <c:v>0.20675252349460504</c:v>
                </c:pt>
                <c:pt idx="4">
                  <c:v>0.1336581970066133</c:v>
                </c:pt>
                <c:pt idx="5">
                  <c:v>0</c:v>
                </c:pt>
                <c:pt idx="6">
                  <c:v>0</c:v>
                </c:pt>
              </c:numCache>
            </c:numRef>
          </c:val>
          <c:smooth val="0"/>
          <c:extLst>
            <c:ext xmlns:c16="http://schemas.microsoft.com/office/drawing/2014/chart" uri="{C3380CC4-5D6E-409C-BE32-E72D297353CC}">
              <c16:uniqueId val="{00000000-8750-4519-959E-57D3D258F332}"/>
            </c:ext>
          </c:extLst>
        </c:ser>
        <c:ser>
          <c:idx val="1"/>
          <c:order val="1"/>
          <c:tx>
            <c:strRef>
              <c:f>HCG!$AH$3:$AH$4</c:f>
              <c:strCache>
                <c:ptCount val="2"/>
                <c:pt idx="0">
                  <c:v>2</c:v>
                </c:pt>
                <c:pt idx="1">
                  <c:v> 55.8 </c:v>
                </c:pt>
              </c:strCache>
            </c:strRef>
          </c:tx>
          <c:spPr>
            <a:ln>
              <a:noFill/>
            </a:ln>
          </c:spPr>
          <c:cat>
            <c:strRef>
              <c:f>HCG!$AF$5:$AF$11</c:f>
              <c:strCache>
                <c:ptCount val="5"/>
                <c:pt idx="0">
                  <c:v>Tid 1</c:v>
                </c:pt>
                <c:pt idx="1">
                  <c:v>Tid 2</c:v>
                </c:pt>
                <c:pt idx="2">
                  <c:v>Tid 3</c:v>
                </c:pt>
                <c:pt idx="3">
                  <c:v>Tid 4</c:v>
                </c:pt>
                <c:pt idx="4">
                  <c:v>Tid 5</c:v>
                </c:pt>
              </c:strCache>
            </c:strRef>
          </c:cat>
          <c:val>
            <c:numRef>
              <c:f>HCG!$AH$5:$AH$11</c:f>
              <c:numCache>
                <c:formatCode>0%</c:formatCode>
                <c:ptCount val="7"/>
                <c:pt idx="0">
                  <c:v>0.12903225806451624</c:v>
                </c:pt>
                <c:pt idx="1">
                  <c:v>0.10430107526881716</c:v>
                </c:pt>
                <c:pt idx="2">
                  <c:v>0.14121863799283152</c:v>
                </c:pt>
                <c:pt idx="3">
                  <c:v>0.13207885304659506</c:v>
                </c:pt>
                <c:pt idx="4">
                  <c:v>0.12580645161290338</c:v>
                </c:pt>
                <c:pt idx="5">
                  <c:v>0</c:v>
                </c:pt>
                <c:pt idx="6">
                  <c:v>0</c:v>
                </c:pt>
              </c:numCache>
            </c:numRef>
          </c:val>
          <c:smooth val="0"/>
          <c:extLst>
            <c:ext xmlns:c16="http://schemas.microsoft.com/office/drawing/2014/chart" uri="{C3380CC4-5D6E-409C-BE32-E72D297353CC}">
              <c16:uniqueId val="{00000001-8750-4519-959E-57D3D258F332}"/>
            </c:ext>
          </c:extLst>
        </c:ser>
        <c:ser>
          <c:idx val="2"/>
          <c:order val="2"/>
          <c:tx>
            <c:strRef>
              <c:f>HCG!$AI$3:$AI$4</c:f>
              <c:strCache>
                <c:ptCount val="2"/>
                <c:pt idx="0">
                  <c:v>3</c:v>
                </c:pt>
                <c:pt idx="1">
                  <c:v> 3.5 </c:v>
                </c:pt>
              </c:strCache>
            </c:strRef>
          </c:tx>
          <c:spPr>
            <a:ln>
              <a:noFill/>
            </a:ln>
          </c:spPr>
          <c:cat>
            <c:strRef>
              <c:f>HCG!$AF$5:$AF$11</c:f>
              <c:strCache>
                <c:ptCount val="5"/>
                <c:pt idx="0">
                  <c:v>Tid 1</c:v>
                </c:pt>
                <c:pt idx="1">
                  <c:v>Tid 2</c:v>
                </c:pt>
                <c:pt idx="2">
                  <c:v>Tid 3</c:v>
                </c:pt>
                <c:pt idx="3">
                  <c:v>Tid 4</c:v>
                </c:pt>
                <c:pt idx="4">
                  <c:v>Tid 5</c:v>
                </c:pt>
              </c:strCache>
            </c:strRef>
          </c:cat>
          <c:val>
            <c:numRef>
              <c:f>HCG!$AI$5:$AI$11</c:f>
              <c:numCache>
                <c:formatCode>0%</c:formatCode>
                <c:ptCount val="7"/>
                <c:pt idx="0">
                  <c:v>0.16809116809116809</c:v>
                </c:pt>
                <c:pt idx="1">
                  <c:v>0.19658119658119677</c:v>
                </c:pt>
                <c:pt idx="2">
                  <c:v>0.2535612535612537</c:v>
                </c:pt>
                <c:pt idx="3">
                  <c:v>0.31054131054131062</c:v>
                </c:pt>
                <c:pt idx="4">
                  <c:v>0.2535612535612537</c:v>
                </c:pt>
                <c:pt idx="5">
                  <c:v>0</c:v>
                </c:pt>
                <c:pt idx="6">
                  <c:v>0</c:v>
                </c:pt>
              </c:numCache>
            </c:numRef>
          </c:val>
          <c:smooth val="0"/>
          <c:extLst>
            <c:ext xmlns:c16="http://schemas.microsoft.com/office/drawing/2014/chart" uri="{C3380CC4-5D6E-409C-BE32-E72D297353CC}">
              <c16:uniqueId val="{00000002-8750-4519-959E-57D3D258F332}"/>
            </c:ext>
          </c:extLst>
        </c:ser>
        <c:ser>
          <c:idx val="3"/>
          <c:order val="3"/>
          <c:tx>
            <c:strRef>
              <c:f>HCG!$AJ$3:$AJ$4</c:f>
              <c:strCache>
                <c:ptCount val="2"/>
                <c:pt idx="0">
                  <c:v>4</c:v>
                </c:pt>
                <c:pt idx="1">
                  <c:v> 282.5 </c:v>
                </c:pt>
              </c:strCache>
            </c:strRef>
          </c:tx>
          <c:spPr>
            <a:ln>
              <a:noFill/>
            </a:ln>
          </c:spPr>
          <c:cat>
            <c:strRef>
              <c:f>HCG!$AF$5:$AF$11</c:f>
              <c:strCache>
                <c:ptCount val="5"/>
                <c:pt idx="0">
                  <c:v>Tid 1</c:v>
                </c:pt>
                <c:pt idx="1">
                  <c:v>Tid 2</c:v>
                </c:pt>
                <c:pt idx="2">
                  <c:v>Tid 3</c:v>
                </c:pt>
                <c:pt idx="3">
                  <c:v>Tid 4</c:v>
                </c:pt>
                <c:pt idx="4">
                  <c:v>Tid 5</c:v>
                </c:pt>
              </c:strCache>
            </c:strRef>
          </c:cat>
          <c:val>
            <c:numRef>
              <c:f>HCG!$AJ$5:$AJ$11</c:f>
              <c:numCache>
                <c:formatCode>0%</c:formatCode>
                <c:ptCount val="7"/>
                <c:pt idx="0">
                  <c:v>6.4467023046695049E-2</c:v>
                </c:pt>
                <c:pt idx="1">
                  <c:v>8.2840655644847105E-2</c:v>
                </c:pt>
                <c:pt idx="2">
                  <c:v>0</c:v>
                </c:pt>
                <c:pt idx="3">
                  <c:v>0</c:v>
                </c:pt>
                <c:pt idx="4">
                  <c:v>0</c:v>
                </c:pt>
                <c:pt idx="5">
                  <c:v>0</c:v>
                </c:pt>
                <c:pt idx="6">
                  <c:v>0</c:v>
                </c:pt>
              </c:numCache>
            </c:numRef>
          </c:val>
          <c:smooth val="0"/>
          <c:extLst>
            <c:ext xmlns:c16="http://schemas.microsoft.com/office/drawing/2014/chart" uri="{C3380CC4-5D6E-409C-BE32-E72D297353CC}">
              <c16:uniqueId val="{00000003-8750-4519-959E-57D3D258F332}"/>
            </c:ext>
          </c:extLst>
        </c:ser>
        <c:ser>
          <c:idx val="4"/>
          <c:order val="4"/>
          <c:tx>
            <c:strRef>
              <c:f>HCG!$AK$3:$AK$4</c:f>
              <c:strCache>
                <c:ptCount val="2"/>
                <c:pt idx="0">
                  <c:v>5</c:v>
                </c:pt>
                <c:pt idx="1">
                  <c:v> 179.2 </c:v>
                </c:pt>
              </c:strCache>
            </c:strRef>
          </c:tx>
          <c:spPr>
            <a:ln>
              <a:noFill/>
            </a:ln>
          </c:spPr>
          <c:cat>
            <c:strRef>
              <c:f>HCG!$AF$5:$AF$11</c:f>
              <c:strCache>
                <c:ptCount val="5"/>
                <c:pt idx="0">
                  <c:v>Tid 1</c:v>
                </c:pt>
                <c:pt idx="1">
                  <c:v>Tid 2</c:v>
                </c:pt>
                <c:pt idx="2">
                  <c:v>Tid 3</c:v>
                </c:pt>
                <c:pt idx="3">
                  <c:v>Tid 4</c:v>
                </c:pt>
                <c:pt idx="4">
                  <c:v>Tid 5</c:v>
                </c:pt>
              </c:strCache>
            </c:strRef>
          </c:cat>
          <c:val>
            <c:numRef>
              <c:f>HCG!$AK$5:$AK$11</c:f>
              <c:numCache>
                <c:formatCode>0%</c:formatCode>
                <c:ptCount val="7"/>
                <c:pt idx="0">
                  <c:v>-5.6482670089858633E-2</c:v>
                </c:pt>
                <c:pt idx="1">
                  <c:v>-3.086454205503153E-2</c:v>
                </c:pt>
                <c:pt idx="2">
                  <c:v>-2.9134341686666287E-2</c:v>
                </c:pt>
                <c:pt idx="3">
                  <c:v>7.8696210303066394E-3</c:v>
                </c:pt>
                <c:pt idx="4">
                  <c:v>-3.0306412903945867E-2</c:v>
                </c:pt>
                <c:pt idx="5">
                  <c:v>0</c:v>
                </c:pt>
                <c:pt idx="6">
                  <c:v>0</c:v>
                </c:pt>
              </c:numCache>
            </c:numRef>
          </c:val>
          <c:smooth val="0"/>
          <c:extLst>
            <c:ext xmlns:c16="http://schemas.microsoft.com/office/drawing/2014/chart" uri="{C3380CC4-5D6E-409C-BE32-E72D297353CC}">
              <c16:uniqueId val="{00000004-8750-4519-959E-57D3D258F332}"/>
            </c:ext>
          </c:extLst>
        </c:ser>
        <c:ser>
          <c:idx val="5"/>
          <c:order val="5"/>
          <c:tx>
            <c:strRef>
              <c:f>HCG!$AL$3:$AL$4</c:f>
              <c:strCache>
                <c:ptCount val="2"/>
                <c:pt idx="0">
                  <c:v>6</c:v>
                </c:pt>
                <c:pt idx="1">
                  <c:v> 93.5 </c:v>
                </c:pt>
              </c:strCache>
            </c:strRef>
          </c:tx>
          <c:spPr>
            <a:ln>
              <a:noFill/>
            </a:ln>
          </c:spPr>
          <c:cat>
            <c:strRef>
              <c:f>HCG!$AF$5:$AF$11</c:f>
              <c:strCache>
                <c:ptCount val="5"/>
                <c:pt idx="0">
                  <c:v>Tid 1</c:v>
                </c:pt>
                <c:pt idx="1">
                  <c:v>Tid 2</c:v>
                </c:pt>
                <c:pt idx="2">
                  <c:v>Tid 3</c:v>
                </c:pt>
                <c:pt idx="3">
                  <c:v>Tid 4</c:v>
                </c:pt>
                <c:pt idx="4">
                  <c:v>Tid 5</c:v>
                </c:pt>
              </c:strCache>
            </c:strRef>
          </c:cat>
          <c:val>
            <c:numRef>
              <c:f>HCG!$AL$5:$AL$11</c:f>
              <c:numCache>
                <c:formatCode>0%</c:formatCode>
                <c:ptCount val="7"/>
                <c:pt idx="0">
                  <c:v>-4.393842206542653E-2</c:v>
                </c:pt>
                <c:pt idx="1">
                  <c:v>2.0739790463972563E-2</c:v>
                </c:pt>
                <c:pt idx="2">
                  <c:v>7.6224075261919877E-2</c:v>
                </c:pt>
                <c:pt idx="3">
                  <c:v>4.1265768655120771E-2</c:v>
                </c:pt>
                <c:pt idx="4">
                  <c:v>-4.4793671156724502E-2</c:v>
                </c:pt>
                <c:pt idx="5">
                  <c:v>0</c:v>
                </c:pt>
                <c:pt idx="6">
                  <c:v>0</c:v>
                </c:pt>
              </c:numCache>
            </c:numRef>
          </c:val>
          <c:smooth val="0"/>
          <c:extLst>
            <c:ext xmlns:c16="http://schemas.microsoft.com/office/drawing/2014/chart" uri="{C3380CC4-5D6E-409C-BE32-E72D297353CC}">
              <c16:uniqueId val="{00000005-8750-4519-959E-57D3D258F332}"/>
            </c:ext>
          </c:extLst>
        </c:ser>
        <c:ser>
          <c:idx val="6"/>
          <c:order val="6"/>
          <c:tx>
            <c:strRef>
              <c:f>HCG!$AM$3:$AM$4</c:f>
              <c:strCache>
                <c:ptCount val="2"/>
                <c:pt idx="0">
                  <c:v>7</c:v>
                </c:pt>
                <c:pt idx="1">
                  <c:v> 81.0 </c:v>
                </c:pt>
              </c:strCache>
            </c:strRef>
          </c:tx>
          <c:spPr>
            <a:ln>
              <a:noFill/>
            </a:ln>
          </c:spPr>
          <c:cat>
            <c:strRef>
              <c:f>HCG!$AF$5:$AF$11</c:f>
              <c:strCache>
                <c:ptCount val="5"/>
                <c:pt idx="0">
                  <c:v>Tid 1</c:v>
                </c:pt>
                <c:pt idx="1">
                  <c:v>Tid 2</c:v>
                </c:pt>
                <c:pt idx="2">
                  <c:v>Tid 3</c:v>
                </c:pt>
                <c:pt idx="3">
                  <c:v>Tid 4</c:v>
                </c:pt>
                <c:pt idx="4">
                  <c:v>Tid 5</c:v>
                </c:pt>
              </c:strCache>
            </c:strRef>
          </c:cat>
          <c:val>
            <c:numRef>
              <c:f>HCG!$AM$5:$AM$11</c:f>
              <c:numCache>
                <c:formatCode>0%</c:formatCode>
                <c:ptCount val="7"/>
                <c:pt idx="0">
                  <c:v>4.4342885375494134E-2</c:v>
                </c:pt>
                <c:pt idx="1">
                  <c:v>6.0400197628458496E-2</c:v>
                </c:pt>
                <c:pt idx="2">
                  <c:v>0.12821146245059301</c:v>
                </c:pt>
                <c:pt idx="3">
                  <c:v>7.6704545454545636E-2</c:v>
                </c:pt>
                <c:pt idx="4">
                  <c:v>0.17168972332015819</c:v>
                </c:pt>
                <c:pt idx="5">
                  <c:v>0</c:v>
                </c:pt>
                <c:pt idx="6">
                  <c:v>0</c:v>
                </c:pt>
              </c:numCache>
            </c:numRef>
          </c:val>
          <c:smooth val="0"/>
          <c:extLst>
            <c:ext xmlns:c16="http://schemas.microsoft.com/office/drawing/2014/chart" uri="{C3380CC4-5D6E-409C-BE32-E72D297353CC}">
              <c16:uniqueId val="{00000006-8750-4519-959E-57D3D258F332}"/>
            </c:ext>
          </c:extLst>
        </c:ser>
        <c:ser>
          <c:idx val="7"/>
          <c:order val="7"/>
          <c:tx>
            <c:strRef>
              <c:f>HCG!$AN$3:$AN$4</c:f>
              <c:strCache>
                <c:ptCount val="2"/>
                <c:pt idx="0">
                  <c:v>8</c:v>
                </c:pt>
                <c:pt idx="1">
                  <c:v> 110.2 </c:v>
                </c:pt>
              </c:strCache>
            </c:strRef>
          </c:tx>
          <c:spPr>
            <a:ln w="28575">
              <a:noFill/>
            </a:ln>
          </c:spPr>
          <c:cat>
            <c:strRef>
              <c:f>HCG!$AF$5:$AF$11</c:f>
              <c:strCache>
                <c:ptCount val="5"/>
                <c:pt idx="0">
                  <c:v>Tid 1</c:v>
                </c:pt>
                <c:pt idx="1">
                  <c:v>Tid 2</c:v>
                </c:pt>
                <c:pt idx="2">
                  <c:v>Tid 3</c:v>
                </c:pt>
                <c:pt idx="3">
                  <c:v>Tid 4</c:v>
                </c:pt>
                <c:pt idx="4">
                  <c:v>Tid 5</c:v>
                </c:pt>
              </c:strCache>
            </c:strRef>
          </c:cat>
          <c:val>
            <c:numRef>
              <c:f>HCG!$AN$5:$AN$11</c:f>
              <c:numCache>
                <c:formatCode>0%</c:formatCode>
                <c:ptCount val="7"/>
                <c:pt idx="0">
                  <c:v>-5.2631578947368585E-3</c:v>
                </c:pt>
                <c:pt idx="1">
                  <c:v>1.8784029038112493E-2</c:v>
                </c:pt>
                <c:pt idx="2">
                  <c:v>-9.1651542649727746E-3</c:v>
                </c:pt>
                <c:pt idx="3">
                  <c:v>3.7023593466424698E-2</c:v>
                </c:pt>
                <c:pt idx="4">
                  <c:v>2.6769509981851236E-2</c:v>
                </c:pt>
                <c:pt idx="5">
                  <c:v>0</c:v>
                </c:pt>
                <c:pt idx="6">
                  <c:v>0</c:v>
                </c:pt>
              </c:numCache>
            </c:numRef>
          </c:val>
          <c:smooth val="0"/>
          <c:extLst>
            <c:ext xmlns:c16="http://schemas.microsoft.com/office/drawing/2014/chart" uri="{C3380CC4-5D6E-409C-BE32-E72D297353CC}">
              <c16:uniqueId val="{00000007-8750-4519-959E-57D3D258F332}"/>
            </c:ext>
          </c:extLst>
        </c:ser>
        <c:ser>
          <c:idx val="8"/>
          <c:order val="8"/>
          <c:tx>
            <c:strRef>
              <c:f>HCG!$AO$3:$AO$4</c:f>
              <c:strCache>
                <c:ptCount val="2"/>
                <c:pt idx="0">
                  <c:v>9</c:v>
                </c:pt>
                <c:pt idx="1">
                  <c:v> 15.8 </c:v>
                </c:pt>
              </c:strCache>
            </c:strRef>
          </c:tx>
          <c:spPr>
            <a:ln w="28575">
              <a:noFill/>
            </a:ln>
          </c:spPr>
          <c:cat>
            <c:strRef>
              <c:f>HCG!$AF$5:$AF$11</c:f>
              <c:strCache>
                <c:ptCount val="5"/>
                <c:pt idx="0">
                  <c:v>Tid 1</c:v>
                </c:pt>
                <c:pt idx="1">
                  <c:v>Tid 2</c:v>
                </c:pt>
                <c:pt idx="2">
                  <c:v>Tid 3</c:v>
                </c:pt>
                <c:pt idx="3">
                  <c:v>Tid 4</c:v>
                </c:pt>
                <c:pt idx="4">
                  <c:v>Tid 5</c:v>
                </c:pt>
              </c:strCache>
            </c:strRef>
          </c:cat>
          <c:val>
            <c:numRef>
              <c:f>HCG!$AO$5:$AO$11</c:f>
              <c:numCache>
                <c:formatCode>0%</c:formatCode>
                <c:ptCount val="7"/>
                <c:pt idx="0">
                  <c:v>0.11118130132659498</c:v>
                </c:pt>
                <c:pt idx="1">
                  <c:v>0.22804801010739117</c:v>
                </c:pt>
                <c:pt idx="2">
                  <c:v>0.12634238787113072</c:v>
                </c:pt>
                <c:pt idx="3">
                  <c:v>0.16866708780795947</c:v>
                </c:pt>
                <c:pt idx="4">
                  <c:v>0.15350600126342395</c:v>
                </c:pt>
                <c:pt idx="5">
                  <c:v>0</c:v>
                </c:pt>
                <c:pt idx="6">
                  <c:v>0</c:v>
                </c:pt>
              </c:numCache>
            </c:numRef>
          </c:val>
          <c:smooth val="0"/>
          <c:extLst>
            <c:ext xmlns:c16="http://schemas.microsoft.com/office/drawing/2014/chart" uri="{C3380CC4-5D6E-409C-BE32-E72D297353CC}">
              <c16:uniqueId val="{00000008-8750-4519-959E-57D3D258F332}"/>
            </c:ext>
          </c:extLst>
        </c:ser>
        <c:ser>
          <c:idx val="9"/>
          <c:order val="9"/>
          <c:tx>
            <c:strRef>
              <c:f>HCG!$AP$3:$AP$4</c:f>
              <c:strCache>
                <c:ptCount val="2"/>
                <c:pt idx="0">
                  <c:v>10</c:v>
                </c:pt>
                <c:pt idx="1">
                  <c:v> 24.9 </c:v>
                </c:pt>
              </c:strCache>
            </c:strRef>
          </c:tx>
          <c:spPr>
            <a:ln w="28575">
              <a:noFill/>
            </a:ln>
          </c:spPr>
          <c:cat>
            <c:strRef>
              <c:f>HCG!$AF$5:$AF$11</c:f>
              <c:strCache>
                <c:ptCount val="5"/>
                <c:pt idx="0">
                  <c:v>Tid 1</c:v>
                </c:pt>
                <c:pt idx="1">
                  <c:v>Tid 2</c:v>
                </c:pt>
                <c:pt idx="2">
                  <c:v>Tid 3</c:v>
                </c:pt>
                <c:pt idx="3">
                  <c:v>Tid 4</c:v>
                </c:pt>
                <c:pt idx="4">
                  <c:v>Tid 5</c:v>
                </c:pt>
              </c:strCache>
            </c:strRef>
          </c:cat>
          <c:val>
            <c:numRef>
              <c:f>HCG!$AP$5:$AP$11</c:f>
              <c:numCache>
                <c:formatCode>0%</c:formatCode>
                <c:ptCount val="7"/>
                <c:pt idx="0">
                  <c:v>3.8924558587479785E-2</c:v>
                </c:pt>
                <c:pt idx="1">
                  <c:v>-6.8218298555378087E-3</c:v>
                </c:pt>
                <c:pt idx="2">
                  <c:v>8.7479935794542607E-2</c:v>
                </c:pt>
                <c:pt idx="3">
                  <c:v>6.7415730337078594E-2</c:v>
                </c:pt>
                <c:pt idx="4">
                  <c:v>1.7255216693419007E-2</c:v>
                </c:pt>
                <c:pt idx="5">
                  <c:v>0</c:v>
                </c:pt>
                <c:pt idx="6">
                  <c:v>0</c:v>
                </c:pt>
              </c:numCache>
            </c:numRef>
          </c:val>
          <c:smooth val="0"/>
          <c:extLst>
            <c:ext xmlns:c16="http://schemas.microsoft.com/office/drawing/2014/chart" uri="{C3380CC4-5D6E-409C-BE32-E72D297353CC}">
              <c16:uniqueId val="{00000009-8750-4519-959E-57D3D258F332}"/>
            </c:ext>
          </c:extLst>
        </c:ser>
        <c:ser>
          <c:idx val="10"/>
          <c:order val="10"/>
          <c:tx>
            <c:strRef>
              <c:f>HCG!$AQ$3:$AQ$4</c:f>
              <c:strCache>
                <c:ptCount val="2"/>
                <c:pt idx="0">
                  <c:v>11</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HCG!$AQ$5:$AQ$11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8750-4519-959E-57D3D258F332}"/>
            </c:ext>
          </c:extLst>
        </c:ser>
        <c:ser>
          <c:idx val="11"/>
          <c:order val="11"/>
          <c:tx>
            <c:strRef>
              <c:f>HCG!$AR$3:$AR$4</c:f>
              <c:strCache>
                <c:ptCount val="2"/>
                <c:pt idx="0">
                  <c:v>12</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HCG!$AR$5:$AR$11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8750-4519-959E-57D3D258F332}"/>
            </c:ext>
          </c:extLst>
        </c:ser>
        <c:ser>
          <c:idx val="12"/>
          <c:order val="12"/>
          <c:tx>
            <c:strRef>
              <c:f>HCG!$AS$3:$AS$4</c:f>
              <c:strCache>
                <c:ptCount val="2"/>
                <c:pt idx="0">
                  <c:v>13</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HCG!$AS$5:$AS$11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8750-4519-959E-57D3D258F332}"/>
            </c:ext>
          </c:extLst>
        </c:ser>
        <c:ser>
          <c:idx val="13"/>
          <c:order val="13"/>
          <c:tx>
            <c:strRef>
              <c:f>HCG!$AT$3:$AT$4</c:f>
              <c:strCache>
                <c:ptCount val="2"/>
                <c:pt idx="0">
                  <c:v>14</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HCG!$AT$5:$AT$11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8750-4519-959E-57D3D258F332}"/>
            </c:ext>
          </c:extLst>
        </c:ser>
        <c:ser>
          <c:idx val="14"/>
          <c:order val="14"/>
          <c:tx>
            <c:strRef>
              <c:f>HCG!$AU$3:$AU$4</c:f>
              <c:strCache>
                <c:ptCount val="2"/>
                <c:pt idx="0">
                  <c:v>15</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HCG!$AU$5:$AU$11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8750-4519-959E-57D3D258F332}"/>
            </c:ext>
          </c:extLst>
        </c:ser>
        <c:ser>
          <c:idx val="15"/>
          <c:order val="15"/>
          <c:tx>
            <c:strRef>
              <c:f>HCG!$AV$3:$AV$4</c:f>
              <c:strCache>
                <c:ptCount val="2"/>
                <c:pt idx="0">
                  <c:v>16</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HCG!$AV$5:$AV$11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8750-4519-959E-57D3D258F332}"/>
            </c:ext>
          </c:extLst>
        </c:ser>
        <c:ser>
          <c:idx val="16"/>
          <c:order val="16"/>
          <c:tx>
            <c:strRef>
              <c:f>HCG!$AW$3:$AW$4</c:f>
              <c:strCache>
                <c:ptCount val="2"/>
                <c:pt idx="0">
                  <c:v>17</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8750-4519-959E-57D3D258F332}"/>
            </c:ext>
          </c:extLst>
        </c:ser>
        <c:ser>
          <c:idx val="17"/>
          <c:order val="17"/>
          <c:tx>
            <c:strRef>
              <c:f>HCG!$AX$3:$AX$4</c:f>
              <c:strCache>
                <c:ptCount val="2"/>
                <c:pt idx="0">
                  <c:v>18</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8750-4519-959E-57D3D258F332}"/>
            </c:ext>
          </c:extLst>
        </c:ser>
        <c:ser>
          <c:idx val="18"/>
          <c:order val="18"/>
          <c:tx>
            <c:strRef>
              <c:f>HCG!$AY$3:$AY$4</c:f>
              <c:strCache>
                <c:ptCount val="2"/>
                <c:pt idx="0">
                  <c:v>19</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8750-4519-959E-57D3D258F332}"/>
            </c:ext>
          </c:extLst>
        </c:ser>
        <c:ser>
          <c:idx val="19"/>
          <c:order val="19"/>
          <c:tx>
            <c:strRef>
              <c:f>HCG!$AZ$3:$AZ$4</c:f>
              <c:strCache>
                <c:ptCount val="2"/>
                <c:pt idx="0">
                  <c:v>20</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8750-4519-959E-57D3D258F332}"/>
            </c:ext>
          </c:extLst>
        </c:ser>
        <c:ser>
          <c:idx val="20"/>
          <c:order val="20"/>
          <c:tx>
            <c:strRef>
              <c:f>HCG!$BA$3:$BA$4</c:f>
              <c:strCache>
                <c:ptCount val="2"/>
                <c:pt idx="0">
                  <c:v>TEa</c:v>
                </c:pt>
              </c:strCache>
            </c:strRef>
          </c:tx>
          <c:spPr>
            <a:ln w="28575">
              <a:solidFill>
                <a:schemeClr val="accent2">
                  <a:lumMod val="60000"/>
                  <a:lumOff val="40000"/>
                </a:schemeClr>
              </a:solidFill>
            </a:ln>
          </c:spPr>
          <c:marker>
            <c:symbol val="none"/>
          </c:marker>
          <c:cat>
            <c:strRef>
              <c:f>HCG!$AF$5:$AF$11</c:f>
              <c:strCache>
                <c:ptCount val="5"/>
                <c:pt idx="0">
                  <c:v>Tid 1</c:v>
                </c:pt>
                <c:pt idx="1">
                  <c:v>Tid 2</c:v>
                </c:pt>
                <c:pt idx="2">
                  <c:v>Tid 3</c:v>
                </c:pt>
                <c:pt idx="3">
                  <c:v>Tid 4</c:v>
                </c:pt>
                <c:pt idx="4">
                  <c:v>Tid 5</c:v>
                </c:pt>
              </c:strCache>
            </c:strRef>
          </c:cat>
          <c:val>
            <c:numRef>
              <c:f>HCG!$BA$5:$BA$11</c:f>
              <c:numCache>
                <c:formatCode>0%</c:formatCode>
                <c:ptCount val="7"/>
                <c:pt idx="0">
                  <c:v>0.28299999999999997</c:v>
                </c:pt>
                <c:pt idx="1">
                  <c:v>0.28299999999999997</c:v>
                </c:pt>
                <c:pt idx="2">
                  <c:v>0.28299999999999997</c:v>
                </c:pt>
                <c:pt idx="3">
                  <c:v>0.28299999999999997</c:v>
                </c:pt>
                <c:pt idx="4">
                  <c:v>0.28299999999999997</c:v>
                </c:pt>
                <c:pt idx="5">
                  <c:v>0</c:v>
                </c:pt>
                <c:pt idx="6">
                  <c:v>0</c:v>
                </c:pt>
              </c:numCache>
            </c:numRef>
          </c:val>
          <c:smooth val="0"/>
          <c:extLst>
            <c:ext xmlns:c16="http://schemas.microsoft.com/office/drawing/2014/chart" uri="{C3380CC4-5D6E-409C-BE32-E72D297353CC}">
              <c16:uniqueId val="{00000014-8750-4519-959E-57D3D258F332}"/>
            </c:ext>
          </c:extLst>
        </c:ser>
        <c:ser>
          <c:idx val="21"/>
          <c:order val="21"/>
          <c:tx>
            <c:strRef>
              <c:f>HCG!$BB$3:$BB$4</c:f>
              <c:strCache>
                <c:ptCount val="2"/>
                <c:pt idx="0">
                  <c:v>B</c:v>
                </c:pt>
              </c:strCache>
            </c:strRef>
          </c:tx>
          <c:spPr>
            <a:ln w="28575">
              <a:solidFill>
                <a:schemeClr val="accent1"/>
              </a:solidFill>
            </a:ln>
          </c:spPr>
          <c:marker>
            <c:symbol val="none"/>
          </c:marker>
          <c:cat>
            <c:strRef>
              <c:f>HCG!$AF$5:$AF$11</c:f>
              <c:strCache>
                <c:ptCount val="5"/>
                <c:pt idx="0">
                  <c:v>Tid 1</c:v>
                </c:pt>
                <c:pt idx="1">
                  <c:v>Tid 2</c:v>
                </c:pt>
                <c:pt idx="2">
                  <c:v>Tid 3</c:v>
                </c:pt>
                <c:pt idx="3">
                  <c:v>Tid 4</c:v>
                </c:pt>
                <c:pt idx="4">
                  <c:v>Tid 5</c:v>
                </c:pt>
              </c:strCache>
            </c:strRef>
          </c:cat>
          <c:val>
            <c:numRef>
              <c:f>HCG!$BB$5:$BB$11</c:f>
              <c:numCache>
                <c:formatCode>0%</c:formatCode>
                <c:ptCount val="7"/>
                <c:pt idx="0">
                  <c:v>0.2</c:v>
                </c:pt>
                <c:pt idx="1">
                  <c:v>0.2</c:v>
                </c:pt>
                <c:pt idx="2">
                  <c:v>0.2</c:v>
                </c:pt>
                <c:pt idx="3">
                  <c:v>0.2</c:v>
                </c:pt>
                <c:pt idx="4">
                  <c:v>0.2</c:v>
                </c:pt>
                <c:pt idx="5">
                  <c:v>0</c:v>
                </c:pt>
                <c:pt idx="6">
                  <c:v>0</c:v>
                </c:pt>
              </c:numCache>
            </c:numRef>
          </c:val>
          <c:smooth val="0"/>
          <c:extLst>
            <c:ext xmlns:c16="http://schemas.microsoft.com/office/drawing/2014/chart" uri="{C3380CC4-5D6E-409C-BE32-E72D297353CC}">
              <c16:uniqueId val="{00000015-8750-4519-959E-57D3D258F332}"/>
            </c:ext>
          </c:extLst>
        </c:ser>
        <c:ser>
          <c:idx val="22"/>
          <c:order val="22"/>
          <c:tx>
            <c:strRef>
              <c:f>HCG!$BC$3:$BC$4</c:f>
              <c:strCache>
                <c:ptCount val="2"/>
                <c:pt idx="0">
                  <c:v>-B</c:v>
                </c:pt>
              </c:strCache>
            </c:strRef>
          </c:tx>
          <c:spPr>
            <a:ln w="28575">
              <a:solidFill>
                <a:srgbClr val="4F81BD"/>
              </a:solidFill>
            </a:ln>
          </c:spPr>
          <c:marker>
            <c:symbol val="none"/>
          </c:marker>
          <c:cat>
            <c:strRef>
              <c:f>HCG!$AF$5:$AF$11</c:f>
              <c:strCache>
                <c:ptCount val="5"/>
                <c:pt idx="0">
                  <c:v>Tid 1</c:v>
                </c:pt>
                <c:pt idx="1">
                  <c:v>Tid 2</c:v>
                </c:pt>
                <c:pt idx="2">
                  <c:v>Tid 3</c:v>
                </c:pt>
                <c:pt idx="3">
                  <c:v>Tid 4</c:v>
                </c:pt>
                <c:pt idx="4">
                  <c:v>Tid 5</c:v>
                </c:pt>
              </c:strCache>
            </c:strRef>
          </c:cat>
          <c:val>
            <c:numRef>
              <c:f>HCG!$BC$5:$BC$11</c:f>
              <c:numCache>
                <c:formatCode>0%</c:formatCode>
                <c:ptCount val="7"/>
                <c:pt idx="0">
                  <c:v>-0.2</c:v>
                </c:pt>
                <c:pt idx="1">
                  <c:v>-0.2</c:v>
                </c:pt>
                <c:pt idx="2">
                  <c:v>-0.2</c:v>
                </c:pt>
                <c:pt idx="3">
                  <c:v>-0.2</c:v>
                </c:pt>
                <c:pt idx="4">
                  <c:v>-0.2</c:v>
                </c:pt>
                <c:pt idx="5">
                  <c:v>0</c:v>
                </c:pt>
                <c:pt idx="6">
                  <c:v>0</c:v>
                </c:pt>
              </c:numCache>
            </c:numRef>
          </c:val>
          <c:smooth val="0"/>
          <c:extLst>
            <c:ext xmlns:c16="http://schemas.microsoft.com/office/drawing/2014/chart" uri="{C3380CC4-5D6E-409C-BE32-E72D297353CC}">
              <c16:uniqueId val="{00000016-8750-4519-959E-57D3D258F332}"/>
            </c:ext>
          </c:extLst>
        </c:ser>
        <c:ser>
          <c:idx val="23"/>
          <c:order val="23"/>
          <c:tx>
            <c:strRef>
              <c:f>HCG!$BD$3:$BD$4</c:f>
              <c:strCache>
                <c:ptCount val="2"/>
                <c:pt idx="0">
                  <c:v>-TEa</c:v>
                </c:pt>
              </c:strCache>
            </c:strRef>
          </c:tx>
          <c:spPr>
            <a:ln w="28575">
              <a:solidFill>
                <a:srgbClr val="C0504D">
                  <a:lumMod val="60000"/>
                  <a:lumOff val="40000"/>
                </a:srgbClr>
              </a:solidFill>
            </a:ln>
          </c:spPr>
          <c:marker>
            <c:symbol val="none"/>
          </c:marker>
          <c:cat>
            <c:strRef>
              <c:f>HCG!$AF$5:$AF$11</c:f>
              <c:strCache>
                <c:ptCount val="5"/>
                <c:pt idx="0">
                  <c:v>Tid 1</c:v>
                </c:pt>
                <c:pt idx="1">
                  <c:v>Tid 2</c:v>
                </c:pt>
                <c:pt idx="2">
                  <c:v>Tid 3</c:v>
                </c:pt>
                <c:pt idx="3">
                  <c:v>Tid 4</c:v>
                </c:pt>
                <c:pt idx="4">
                  <c:v>Tid 5</c:v>
                </c:pt>
              </c:strCache>
            </c:strRef>
          </c:cat>
          <c:val>
            <c:numRef>
              <c:f>HCG!$BD$5:$BD$11</c:f>
              <c:numCache>
                <c:formatCode>0%</c:formatCode>
                <c:ptCount val="7"/>
                <c:pt idx="0">
                  <c:v>-0.28299999999999997</c:v>
                </c:pt>
                <c:pt idx="1">
                  <c:v>-0.28299999999999997</c:v>
                </c:pt>
                <c:pt idx="2">
                  <c:v>-0.28299999999999997</c:v>
                </c:pt>
                <c:pt idx="3">
                  <c:v>-0.28299999999999997</c:v>
                </c:pt>
                <c:pt idx="4">
                  <c:v>-0.28299999999999997</c:v>
                </c:pt>
                <c:pt idx="5">
                  <c:v>0</c:v>
                </c:pt>
                <c:pt idx="6">
                  <c:v>0</c:v>
                </c:pt>
              </c:numCache>
            </c:numRef>
          </c:val>
          <c:smooth val="0"/>
          <c:extLst>
            <c:ext xmlns:c16="http://schemas.microsoft.com/office/drawing/2014/chart" uri="{C3380CC4-5D6E-409C-BE32-E72D297353CC}">
              <c16:uniqueId val="{00000017-8750-4519-959E-57D3D258F332}"/>
            </c:ext>
          </c:extLst>
        </c:ser>
        <c:ser>
          <c:idx val="24"/>
          <c:order val="24"/>
          <c:tx>
            <c:strRef>
              <c:f>HCG!$BE$3:$BE$4</c:f>
              <c:strCache>
                <c:ptCount val="2"/>
                <c:pt idx="0">
                  <c:v>M</c:v>
                </c:pt>
              </c:strCache>
            </c:strRef>
          </c:tx>
          <c:spPr>
            <a:ln w="28575">
              <a:noFill/>
            </a:ln>
          </c:spPr>
          <c:marker>
            <c:symbol val="none"/>
          </c:marker>
          <c:errBars>
            <c:errDir val="y"/>
            <c:errBarType val="both"/>
            <c:errValType val="cust"/>
            <c:noEndCap val="0"/>
            <c:plus>
              <c:numRef>
                <c:f>HCG!$BF$5:$BF$11</c:f>
                <c:numCache>
                  <c:formatCode>General</c:formatCode>
                  <c:ptCount val="7"/>
                  <c:pt idx="0">
                    <c:v>5.8475720641170785E-2</c:v>
                  </c:pt>
                  <c:pt idx="1">
                    <c:v>6.4739622372295566E-2</c:v>
                  </c:pt>
                  <c:pt idx="2">
                    <c:v>6.9640908593027573E-2</c:v>
                  </c:pt>
                  <c:pt idx="3">
                    <c:v>7.5182180376355989E-2</c:v>
                  </c:pt>
                  <c:pt idx="4">
                    <c:v>7.8095787804472322E-2</c:v>
                  </c:pt>
                  <c:pt idx="5">
                    <c:v>0</c:v>
                  </c:pt>
                  <c:pt idx="6">
                    <c:v>0</c:v>
                  </c:pt>
                </c:numCache>
              </c:numRef>
            </c:plus>
            <c:minus>
              <c:numRef>
                <c:f>HCG!$BF$5:$BF$11</c:f>
                <c:numCache>
                  <c:formatCode>General</c:formatCode>
                  <c:ptCount val="7"/>
                  <c:pt idx="0">
                    <c:v>5.8475720641170785E-2</c:v>
                  </c:pt>
                  <c:pt idx="1">
                    <c:v>6.4739622372295566E-2</c:v>
                  </c:pt>
                  <c:pt idx="2">
                    <c:v>6.9640908593027573E-2</c:v>
                  </c:pt>
                  <c:pt idx="3">
                    <c:v>7.5182180376355989E-2</c:v>
                  </c:pt>
                  <c:pt idx="4">
                    <c:v>7.8095787804472322E-2</c:v>
                  </c:pt>
                  <c:pt idx="5">
                    <c:v>0</c:v>
                  </c:pt>
                  <c:pt idx="6">
                    <c:v>0</c:v>
                  </c:pt>
                </c:numCache>
              </c:numRef>
            </c:minus>
            <c:spPr>
              <a:ln w="254000">
                <a:solidFill>
                  <a:sysClr val="windowText" lastClr="000000">
                    <a:alpha val="19000"/>
                  </a:sysClr>
                </a:solidFill>
              </a:ln>
            </c:spPr>
          </c:errBars>
          <c:cat>
            <c:strRef>
              <c:f>HCG!$AF$5:$AF$11</c:f>
              <c:strCache>
                <c:ptCount val="5"/>
                <c:pt idx="0">
                  <c:v>Tid 1</c:v>
                </c:pt>
                <c:pt idx="1">
                  <c:v>Tid 2</c:v>
                </c:pt>
                <c:pt idx="2">
                  <c:v>Tid 3</c:v>
                </c:pt>
                <c:pt idx="3">
                  <c:v>Tid 4</c:v>
                </c:pt>
                <c:pt idx="4">
                  <c:v>Tid 5</c:v>
                </c:pt>
              </c:strCache>
            </c:strRef>
          </c:cat>
          <c:val>
            <c:numRef>
              <c:f>HCG!$BE$5:$BE$11</c:f>
              <c:numCache>
                <c:formatCode>0%</c:formatCode>
                <c:ptCount val="7"/>
                <c:pt idx="0">
                  <c:v>6.1881996358567851E-2</c:v>
                </c:pt>
                <c:pt idx="1">
                  <c:v>8.5622229671014849E-2</c:v>
                </c:pt>
                <c:pt idx="2">
                  <c:v>0.10842607465310579</c:v>
                </c:pt>
                <c:pt idx="3">
                  <c:v>0.11647989264821629</c:v>
                </c:pt>
                <c:pt idx="4">
                  <c:v>8.9682918819883606E-2</c:v>
                </c:pt>
                <c:pt idx="5">
                  <c:v>0</c:v>
                </c:pt>
                <c:pt idx="6">
                  <c:v>0</c:v>
                </c:pt>
              </c:numCache>
            </c:numRef>
          </c:val>
          <c:smooth val="0"/>
          <c:extLst>
            <c:ext xmlns:c16="http://schemas.microsoft.com/office/drawing/2014/chart" uri="{C3380CC4-5D6E-409C-BE32-E72D297353CC}">
              <c16:uniqueId val="{00000018-8750-4519-959E-57D3D258F332}"/>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HCG!$BH$3:$BH$4</c:f>
              <c:strCache>
                <c:ptCount val="2"/>
                <c:pt idx="0">
                  <c:v>1</c:v>
                </c:pt>
                <c:pt idx="1">
                  <c:v> 114.9 </c:v>
                </c:pt>
              </c:strCache>
            </c:strRef>
          </c:tx>
          <c:spPr>
            <a:ln>
              <a:noFill/>
            </a:ln>
          </c:spPr>
          <c:cat>
            <c:strRef>
              <c:f>HCG!$AF$5:$AF$11</c:f>
              <c:strCache>
                <c:ptCount val="5"/>
                <c:pt idx="0">
                  <c:v>Tid 1</c:v>
                </c:pt>
                <c:pt idx="1">
                  <c:v>Tid 2</c:v>
                </c:pt>
                <c:pt idx="2">
                  <c:v>Tid 3</c:v>
                </c:pt>
                <c:pt idx="3">
                  <c:v>Tid 4</c:v>
                </c:pt>
                <c:pt idx="4">
                  <c:v>Tid 5</c:v>
                </c:pt>
              </c:strCache>
            </c:strRef>
          </c:cat>
          <c:val>
            <c:numRef>
              <c:f>HCG!$BH$5:$BH$11</c:f>
              <c:numCache>
                <c:formatCode>General</c:formatCode>
                <c:ptCount val="7"/>
                <c:pt idx="0">
                  <c:v>19.36</c:v>
                </c:pt>
                <c:pt idx="1">
                  <c:v>20.940000000000012</c:v>
                </c:pt>
                <c:pt idx="2">
                  <c:v>23.11</c:v>
                </c:pt>
                <c:pt idx="3">
                  <c:v>23.760000000000005</c:v>
                </c:pt>
                <c:pt idx="4">
                  <c:v>15.36</c:v>
                </c:pt>
                <c:pt idx="5">
                  <c:v>0</c:v>
                </c:pt>
                <c:pt idx="6">
                  <c:v>0</c:v>
                </c:pt>
              </c:numCache>
            </c:numRef>
          </c:val>
          <c:smooth val="0"/>
          <c:extLst>
            <c:ext xmlns:c16="http://schemas.microsoft.com/office/drawing/2014/chart" uri="{C3380CC4-5D6E-409C-BE32-E72D297353CC}">
              <c16:uniqueId val="{00000000-D3E7-4717-AC63-D18318E3BACB}"/>
            </c:ext>
          </c:extLst>
        </c:ser>
        <c:ser>
          <c:idx val="1"/>
          <c:order val="1"/>
          <c:tx>
            <c:strRef>
              <c:f>HCG!$BI$3:$BI$4</c:f>
              <c:strCache>
                <c:ptCount val="2"/>
                <c:pt idx="0">
                  <c:v>2</c:v>
                </c:pt>
                <c:pt idx="1">
                  <c:v> 55.8 </c:v>
                </c:pt>
              </c:strCache>
            </c:strRef>
          </c:tx>
          <c:spPr>
            <a:ln>
              <a:noFill/>
            </a:ln>
          </c:spPr>
          <c:cat>
            <c:strRef>
              <c:f>HCG!$AF$5:$AF$11</c:f>
              <c:strCache>
                <c:ptCount val="5"/>
                <c:pt idx="0">
                  <c:v>Tid 1</c:v>
                </c:pt>
                <c:pt idx="1">
                  <c:v>Tid 2</c:v>
                </c:pt>
                <c:pt idx="2">
                  <c:v>Tid 3</c:v>
                </c:pt>
                <c:pt idx="3">
                  <c:v>Tid 4</c:v>
                </c:pt>
                <c:pt idx="4">
                  <c:v>Tid 5</c:v>
                </c:pt>
              </c:strCache>
            </c:strRef>
          </c:cat>
          <c:val>
            <c:numRef>
              <c:f>HCG!$BI$5:$BI$11</c:f>
              <c:numCache>
                <c:formatCode>General</c:formatCode>
                <c:ptCount val="7"/>
                <c:pt idx="0">
                  <c:v>7.2000000000000028</c:v>
                </c:pt>
                <c:pt idx="1">
                  <c:v>5.82</c:v>
                </c:pt>
                <c:pt idx="2">
                  <c:v>7.8800000000000026</c:v>
                </c:pt>
                <c:pt idx="3">
                  <c:v>7.3700000000000045</c:v>
                </c:pt>
                <c:pt idx="4">
                  <c:v>7.0200000000000031</c:v>
                </c:pt>
                <c:pt idx="5">
                  <c:v>0</c:v>
                </c:pt>
                <c:pt idx="6">
                  <c:v>0</c:v>
                </c:pt>
              </c:numCache>
            </c:numRef>
          </c:val>
          <c:smooth val="0"/>
          <c:extLst>
            <c:ext xmlns:c16="http://schemas.microsoft.com/office/drawing/2014/chart" uri="{C3380CC4-5D6E-409C-BE32-E72D297353CC}">
              <c16:uniqueId val="{00000001-D3E7-4717-AC63-D18318E3BACB}"/>
            </c:ext>
          </c:extLst>
        </c:ser>
        <c:ser>
          <c:idx val="2"/>
          <c:order val="2"/>
          <c:tx>
            <c:strRef>
              <c:f>HCG!$BJ$3:$BJ$4</c:f>
              <c:strCache>
                <c:ptCount val="2"/>
                <c:pt idx="0">
                  <c:v>3</c:v>
                </c:pt>
                <c:pt idx="1">
                  <c:v> 3.5 </c:v>
                </c:pt>
              </c:strCache>
            </c:strRef>
          </c:tx>
          <c:spPr>
            <a:ln>
              <a:noFill/>
            </a:ln>
          </c:spPr>
          <c:cat>
            <c:strRef>
              <c:f>HCG!$AF$5:$AF$11</c:f>
              <c:strCache>
                <c:ptCount val="5"/>
                <c:pt idx="0">
                  <c:v>Tid 1</c:v>
                </c:pt>
                <c:pt idx="1">
                  <c:v>Tid 2</c:v>
                </c:pt>
                <c:pt idx="2">
                  <c:v>Tid 3</c:v>
                </c:pt>
                <c:pt idx="3">
                  <c:v>Tid 4</c:v>
                </c:pt>
                <c:pt idx="4">
                  <c:v>Tid 5</c:v>
                </c:pt>
              </c:strCache>
            </c:strRef>
          </c:cat>
          <c:val>
            <c:numRef>
              <c:f>HCG!$BJ$5:$BJ$11</c:f>
              <c:numCache>
                <c:formatCode>General</c:formatCode>
                <c:ptCount val="7"/>
                <c:pt idx="0">
                  <c:v>0.58999999999999986</c:v>
                </c:pt>
                <c:pt idx="1">
                  <c:v>0.69000000000000039</c:v>
                </c:pt>
                <c:pt idx="2">
                  <c:v>0.89000000000000057</c:v>
                </c:pt>
                <c:pt idx="3">
                  <c:v>1.0899999999999999</c:v>
                </c:pt>
                <c:pt idx="4">
                  <c:v>0.89000000000000057</c:v>
                </c:pt>
                <c:pt idx="5">
                  <c:v>0</c:v>
                </c:pt>
                <c:pt idx="6">
                  <c:v>0</c:v>
                </c:pt>
              </c:numCache>
            </c:numRef>
          </c:val>
          <c:smooth val="0"/>
          <c:extLst>
            <c:ext xmlns:c16="http://schemas.microsoft.com/office/drawing/2014/chart" uri="{C3380CC4-5D6E-409C-BE32-E72D297353CC}">
              <c16:uniqueId val="{00000002-D3E7-4717-AC63-D18318E3BACB}"/>
            </c:ext>
          </c:extLst>
        </c:ser>
        <c:ser>
          <c:idx val="3"/>
          <c:order val="3"/>
          <c:tx>
            <c:strRef>
              <c:f>HCG!$BK$3:$BK$4</c:f>
              <c:strCache>
                <c:ptCount val="2"/>
                <c:pt idx="0">
                  <c:v>4</c:v>
                </c:pt>
                <c:pt idx="1">
                  <c:v> 282.5 </c:v>
                </c:pt>
              </c:strCache>
            </c:strRef>
          </c:tx>
          <c:spPr>
            <a:ln>
              <a:noFill/>
            </a:ln>
          </c:spPr>
          <c:cat>
            <c:strRef>
              <c:f>HCG!$AF$5:$AF$11</c:f>
              <c:strCache>
                <c:ptCount val="5"/>
                <c:pt idx="0">
                  <c:v>Tid 1</c:v>
                </c:pt>
                <c:pt idx="1">
                  <c:v>Tid 2</c:v>
                </c:pt>
                <c:pt idx="2">
                  <c:v>Tid 3</c:v>
                </c:pt>
                <c:pt idx="3">
                  <c:v>Tid 4</c:v>
                </c:pt>
                <c:pt idx="4">
                  <c:v>Tid 5</c:v>
                </c:pt>
              </c:strCache>
            </c:strRef>
          </c:cat>
          <c:val>
            <c:numRef>
              <c:f>HCG!$BK$5:$BK$11</c:f>
              <c:numCache>
                <c:formatCode>General</c:formatCode>
                <c:ptCount val="7"/>
                <c:pt idx="0">
                  <c:v>18.20999999999998</c:v>
                </c:pt>
                <c:pt idx="1">
                  <c:v>23.399999999999977</c:v>
                </c:pt>
                <c:pt idx="2">
                  <c:v>0</c:v>
                </c:pt>
                <c:pt idx="3">
                  <c:v>0</c:v>
                </c:pt>
                <c:pt idx="4">
                  <c:v>0</c:v>
                </c:pt>
                <c:pt idx="5">
                  <c:v>0</c:v>
                </c:pt>
                <c:pt idx="6">
                  <c:v>0</c:v>
                </c:pt>
              </c:numCache>
            </c:numRef>
          </c:val>
          <c:smooth val="0"/>
          <c:extLst>
            <c:ext xmlns:c16="http://schemas.microsoft.com/office/drawing/2014/chart" uri="{C3380CC4-5D6E-409C-BE32-E72D297353CC}">
              <c16:uniqueId val="{00000003-D3E7-4717-AC63-D18318E3BACB}"/>
            </c:ext>
          </c:extLst>
        </c:ser>
        <c:ser>
          <c:idx val="4"/>
          <c:order val="4"/>
          <c:tx>
            <c:strRef>
              <c:f>HCG!$BL$3:$BL$4</c:f>
              <c:strCache>
                <c:ptCount val="2"/>
                <c:pt idx="0">
                  <c:v>5</c:v>
                </c:pt>
                <c:pt idx="1">
                  <c:v> 179.2 </c:v>
                </c:pt>
              </c:strCache>
            </c:strRef>
          </c:tx>
          <c:spPr>
            <a:ln>
              <a:noFill/>
            </a:ln>
          </c:spPr>
          <c:cat>
            <c:strRef>
              <c:f>HCG!$AF$5:$AF$11</c:f>
              <c:strCache>
                <c:ptCount val="5"/>
                <c:pt idx="0">
                  <c:v>Tid 1</c:v>
                </c:pt>
                <c:pt idx="1">
                  <c:v>Tid 2</c:v>
                </c:pt>
                <c:pt idx="2">
                  <c:v>Tid 3</c:v>
                </c:pt>
                <c:pt idx="3">
                  <c:v>Tid 4</c:v>
                </c:pt>
                <c:pt idx="4">
                  <c:v>Tid 5</c:v>
                </c:pt>
              </c:strCache>
            </c:strRef>
          </c:cat>
          <c:val>
            <c:numRef>
              <c:f>HCG!$BL$5:$BL$11</c:f>
              <c:numCache>
                <c:formatCode>General</c:formatCode>
                <c:ptCount val="7"/>
                <c:pt idx="0">
                  <c:v>-10.119999999999976</c:v>
                </c:pt>
                <c:pt idx="1">
                  <c:v>-5.5300000000000011</c:v>
                </c:pt>
                <c:pt idx="2">
                  <c:v>-5.2199999999999989</c:v>
                </c:pt>
                <c:pt idx="3">
                  <c:v>1.410000000000025</c:v>
                </c:pt>
                <c:pt idx="4">
                  <c:v>-5.4299999999999784</c:v>
                </c:pt>
                <c:pt idx="5">
                  <c:v>0</c:v>
                </c:pt>
                <c:pt idx="6">
                  <c:v>0</c:v>
                </c:pt>
              </c:numCache>
            </c:numRef>
          </c:val>
          <c:smooth val="0"/>
          <c:extLst>
            <c:ext xmlns:c16="http://schemas.microsoft.com/office/drawing/2014/chart" uri="{C3380CC4-5D6E-409C-BE32-E72D297353CC}">
              <c16:uniqueId val="{00000004-D3E7-4717-AC63-D18318E3BACB}"/>
            </c:ext>
          </c:extLst>
        </c:ser>
        <c:ser>
          <c:idx val="5"/>
          <c:order val="5"/>
          <c:tx>
            <c:strRef>
              <c:f>HCG!$BM$3:$BM$4</c:f>
              <c:strCache>
                <c:ptCount val="2"/>
                <c:pt idx="0">
                  <c:v>6</c:v>
                </c:pt>
                <c:pt idx="1">
                  <c:v> 93.5 </c:v>
                </c:pt>
              </c:strCache>
            </c:strRef>
          </c:tx>
          <c:spPr>
            <a:ln>
              <a:noFill/>
            </a:ln>
          </c:spPr>
          <c:cat>
            <c:strRef>
              <c:f>HCG!$AF$5:$AF$11</c:f>
              <c:strCache>
                <c:ptCount val="5"/>
                <c:pt idx="0">
                  <c:v>Tid 1</c:v>
                </c:pt>
                <c:pt idx="1">
                  <c:v>Tid 2</c:v>
                </c:pt>
                <c:pt idx="2">
                  <c:v>Tid 3</c:v>
                </c:pt>
                <c:pt idx="3">
                  <c:v>Tid 4</c:v>
                </c:pt>
                <c:pt idx="4">
                  <c:v>Tid 5</c:v>
                </c:pt>
              </c:strCache>
            </c:strRef>
          </c:cat>
          <c:val>
            <c:numRef>
              <c:f>HCG!$BM$5:$BM$11</c:f>
              <c:numCache>
                <c:formatCode>General</c:formatCode>
                <c:ptCount val="7"/>
                <c:pt idx="0">
                  <c:v>-4.1099999999999994</c:v>
                </c:pt>
                <c:pt idx="1">
                  <c:v>1.9399999999999977</c:v>
                </c:pt>
                <c:pt idx="2">
                  <c:v>7.1299999999999955</c:v>
                </c:pt>
                <c:pt idx="3">
                  <c:v>3.8599999999999994</c:v>
                </c:pt>
                <c:pt idx="4">
                  <c:v>-4.1900000000000119</c:v>
                </c:pt>
                <c:pt idx="5">
                  <c:v>0</c:v>
                </c:pt>
                <c:pt idx="6">
                  <c:v>0</c:v>
                </c:pt>
              </c:numCache>
            </c:numRef>
          </c:val>
          <c:smooth val="0"/>
          <c:extLst>
            <c:ext xmlns:c16="http://schemas.microsoft.com/office/drawing/2014/chart" uri="{C3380CC4-5D6E-409C-BE32-E72D297353CC}">
              <c16:uniqueId val="{00000005-D3E7-4717-AC63-D18318E3BACB}"/>
            </c:ext>
          </c:extLst>
        </c:ser>
        <c:ser>
          <c:idx val="6"/>
          <c:order val="6"/>
          <c:tx>
            <c:strRef>
              <c:f>HCG!$BN$3:$BN$4</c:f>
              <c:strCache>
                <c:ptCount val="2"/>
                <c:pt idx="0">
                  <c:v>7</c:v>
                </c:pt>
                <c:pt idx="1">
                  <c:v> 81.0 </c:v>
                </c:pt>
              </c:strCache>
            </c:strRef>
          </c:tx>
          <c:spPr>
            <a:ln>
              <a:noFill/>
            </a:ln>
          </c:spPr>
          <c:cat>
            <c:strRef>
              <c:f>HCG!$AF$5:$AF$11</c:f>
              <c:strCache>
                <c:ptCount val="5"/>
                <c:pt idx="0">
                  <c:v>Tid 1</c:v>
                </c:pt>
                <c:pt idx="1">
                  <c:v>Tid 2</c:v>
                </c:pt>
                <c:pt idx="2">
                  <c:v>Tid 3</c:v>
                </c:pt>
                <c:pt idx="3">
                  <c:v>Tid 4</c:v>
                </c:pt>
                <c:pt idx="4">
                  <c:v>Tid 5</c:v>
                </c:pt>
              </c:strCache>
            </c:strRef>
          </c:cat>
          <c:val>
            <c:numRef>
              <c:f>HCG!$BN$5:$BN$11</c:f>
              <c:numCache>
                <c:formatCode>General</c:formatCode>
                <c:ptCount val="7"/>
                <c:pt idx="0">
                  <c:v>3.5900000000000034</c:v>
                </c:pt>
                <c:pt idx="1">
                  <c:v>4.8900000000000006</c:v>
                </c:pt>
                <c:pt idx="2">
                  <c:v>10.38000000000001</c:v>
                </c:pt>
                <c:pt idx="3">
                  <c:v>6.210000000000008</c:v>
                </c:pt>
                <c:pt idx="4">
                  <c:v>13.900000000000006</c:v>
                </c:pt>
                <c:pt idx="5">
                  <c:v>0</c:v>
                </c:pt>
                <c:pt idx="6">
                  <c:v>0</c:v>
                </c:pt>
              </c:numCache>
            </c:numRef>
          </c:val>
          <c:smooth val="0"/>
          <c:extLst>
            <c:ext xmlns:c16="http://schemas.microsoft.com/office/drawing/2014/chart" uri="{C3380CC4-5D6E-409C-BE32-E72D297353CC}">
              <c16:uniqueId val="{00000006-D3E7-4717-AC63-D18318E3BACB}"/>
            </c:ext>
          </c:extLst>
        </c:ser>
        <c:ser>
          <c:idx val="7"/>
          <c:order val="7"/>
          <c:tx>
            <c:strRef>
              <c:f>HCG!$BO$3:$BO$4</c:f>
              <c:strCache>
                <c:ptCount val="2"/>
                <c:pt idx="0">
                  <c:v>8</c:v>
                </c:pt>
                <c:pt idx="1">
                  <c:v> 110.2 </c:v>
                </c:pt>
              </c:strCache>
            </c:strRef>
          </c:tx>
          <c:spPr>
            <a:ln w="28575">
              <a:noFill/>
            </a:ln>
          </c:spPr>
          <c:cat>
            <c:strRef>
              <c:f>HCG!$AF$5:$AF$11</c:f>
              <c:strCache>
                <c:ptCount val="5"/>
                <c:pt idx="0">
                  <c:v>Tid 1</c:v>
                </c:pt>
                <c:pt idx="1">
                  <c:v>Tid 2</c:v>
                </c:pt>
                <c:pt idx="2">
                  <c:v>Tid 3</c:v>
                </c:pt>
                <c:pt idx="3">
                  <c:v>Tid 4</c:v>
                </c:pt>
                <c:pt idx="4">
                  <c:v>Tid 5</c:v>
                </c:pt>
              </c:strCache>
            </c:strRef>
          </c:cat>
          <c:val>
            <c:numRef>
              <c:f>HCG!$BO$5:$BO$11</c:f>
              <c:numCache>
                <c:formatCode>General</c:formatCode>
                <c:ptCount val="7"/>
                <c:pt idx="0">
                  <c:v>-0.57999999999999829</c:v>
                </c:pt>
                <c:pt idx="1">
                  <c:v>2.0699999999999932</c:v>
                </c:pt>
                <c:pt idx="2">
                  <c:v>-1.0100000000000051</c:v>
                </c:pt>
                <c:pt idx="3">
                  <c:v>4.0799999999999983</c:v>
                </c:pt>
                <c:pt idx="4">
                  <c:v>2.9500000000000028</c:v>
                </c:pt>
                <c:pt idx="5">
                  <c:v>0</c:v>
                </c:pt>
                <c:pt idx="6">
                  <c:v>0</c:v>
                </c:pt>
              </c:numCache>
            </c:numRef>
          </c:val>
          <c:smooth val="0"/>
          <c:extLst>
            <c:ext xmlns:c16="http://schemas.microsoft.com/office/drawing/2014/chart" uri="{C3380CC4-5D6E-409C-BE32-E72D297353CC}">
              <c16:uniqueId val="{00000007-D3E7-4717-AC63-D18318E3BACB}"/>
            </c:ext>
          </c:extLst>
        </c:ser>
        <c:ser>
          <c:idx val="8"/>
          <c:order val="8"/>
          <c:tx>
            <c:strRef>
              <c:f>HCG!$BP$3:$BP$4</c:f>
              <c:strCache>
                <c:ptCount val="2"/>
                <c:pt idx="0">
                  <c:v>9</c:v>
                </c:pt>
                <c:pt idx="1">
                  <c:v> 15.8 </c:v>
                </c:pt>
              </c:strCache>
            </c:strRef>
          </c:tx>
          <c:spPr>
            <a:ln w="28575">
              <a:noFill/>
            </a:ln>
          </c:spPr>
          <c:cat>
            <c:strRef>
              <c:f>HCG!$AF$5:$AF$11</c:f>
              <c:strCache>
                <c:ptCount val="5"/>
                <c:pt idx="0">
                  <c:v>Tid 1</c:v>
                </c:pt>
                <c:pt idx="1">
                  <c:v>Tid 2</c:v>
                </c:pt>
                <c:pt idx="2">
                  <c:v>Tid 3</c:v>
                </c:pt>
                <c:pt idx="3">
                  <c:v>Tid 4</c:v>
                </c:pt>
                <c:pt idx="4">
                  <c:v>Tid 5</c:v>
                </c:pt>
              </c:strCache>
            </c:strRef>
          </c:cat>
          <c:val>
            <c:numRef>
              <c:f>HCG!$BP$5:$BP$11</c:f>
              <c:numCache>
                <c:formatCode>General</c:formatCode>
                <c:ptCount val="7"/>
                <c:pt idx="0">
                  <c:v>1.7599999999999998</c:v>
                </c:pt>
                <c:pt idx="1">
                  <c:v>3.6100000000000012</c:v>
                </c:pt>
                <c:pt idx="2">
                  <c:v>1.9999999999999982</c:v>
                </c:pt>
                <c:pt idx="3">
                  <c:v>2.67</c:v>
                </c:pt>
                <c:pt idx="4">
                  <c:v>2.4300000000000015</c:v>
                </c:pt>
                <c:pt idx="5">
                  <c:v>0</c:v>
                </c:pt>
                <c:pt idx="6">
                  <c:v>0</c:v>
                </c:pt>
              </c:numCache>
            </c:numRef>
          </c:val>
          <c:smooth val="0"/>
          <c:extLst>
            <c:ext xmlns:c16="http://schemas.microsoft.com/office/drawing/2014/chart" uri="{C3380CC4-5D6E-409C-BE32-E72D297353CC}">
              <c16:uniqueId val="{00000008-D3E7-4717-AC63-D18318E3BACB}"/>
            </c:ext>
          </c:extLst>
        </c:ser>
        <c:ser>
          <c:idx val="9"/>
          <c:order val="9"/>
          <c:tx>
            <c:strRef>
              <c:f>HCG!$BQ$3:$BQ$4</c:f>
              <c:strCache>
                <c:ptCount val="2"/>
                <c:pt idx="0">
                  <c:v>10</c:v>
                </c:pt>
                <c:pt idx="1">
                  <c:v> 24.9 </c:v>
                </c:pt>
              </c:strCache>
            </c:strRef>
          </c:tx>
          <c:spPr>
            <a:ln w="28575">
              <a:noFill/>
            </a:ln>
          </c:spPr>
          <c:cat>
            <c:strRef>
              <c:f>HCG!$AF$5:$AF$11</c:f>
              <c:strCache>
                <c:ptCount val="5"/>
                <c:pt idx="0">
                  <c:v>Tid 1</c:v>
                </c:pt>
                <c:pt idx="1">
                  <c:v>Tid 2</c:v>
                </c:pt>
                <c:pt idx="2">
                  <c:v>Tid 3</c:v>
                </c:pt>
                <c:pt idx="3">
                  <c:v>Tid 4</c:v>
                </c:pt>
                <c:pt idx="4">
                  <c:v>Tid 5</c:v>
                </c:pt>
              </c:strCache>
            </c:strRef>
          </c:cat>
          <c:val>
            <c:numRef>
              <c:f>HCG!$BQ$5:$BQ$11</c:f>
              <c:numCache>
                <c:formatCode>General</c:formatCode>
                <c:ptCount val="7"/>
                <c:pt idx="0">
                  <c:v>0.96999999999999886</c:v>
                </c:pt>
                <c:pt idx="1">
                  <c:v>-0.17000000000000171</c:v>
                </c:pt>
                <c:pt idx="2">
                  <c:v>2.1799999999999997</c:v>
                </c:pt>
                <c:pt idx="3">
                  <c:v>1.6799999999999997</c:v>
                </c:pt>
                <c:pt idx="4">
                  <c:v>0.42999999999999972</c:v>
                </c:pt>
                <c:pt idx="5">
                  <c:v>0</c:v>
                </c:pt>
                <c:pt idx="6">
                  <c:v>0</c:v>
                </c:pt>
              </c:numCache>
            </c:numRef>
          </c:val>
          <c:smooth val="0"/>
          <c:extLst>
            <c:ext xmlns:c16="http://schemas.microsoft.com/office/drawing/2014/chart" uri="{C3380CC4-5D6E-409C-BE32-E72D297353CC}">
              <c16:uniqueId val="{00000009-D3E7-4717-AC63-D18318E3BACB}"/>
            </c:ext>
          </c:extLst>
        </c:ser>
        <c:ser>
          <c:idx val="10"/>
          <c:order val="10"/>
          <c:tx>
            <c:strRef>
              <c:f>HCG!$BR$3:$BR$4</c:f>
              <c:strCache>
                <c:ptCount val="2"/>
                <c:pt idx="0">
                  <c:v>11</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HCG!$BR$5:$BR$11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D3E7-4717-AC63-D18318E3BACB}"/>
            </c:ext>
          </c:extLst>
        </c:ser>
        <c:ser>
          <c:idx val="11"/>
          <c:order val="11"/>
          <c:tx>
            <c:strRef>
              <c:f>HCG!$BS$3:$BS$4</c:f>
              <c:strCache>
                <c:ptCount val="2"/>
                <c:pt idx="0">
                  <c:v>12</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HCG!$BS$5:$BS$11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D3E7-4717-AC63-D18318E3BACB}"/>
            </c:ext>
          </c:extLst>
        </c:ser>
        <c:ser>
          <c:idx val="12"/>
          <c:order val="12"/>
          <c:tx>
            <c:strRef>
              <c:f>HCG!$BT$3:$BT$4</c:f>
              <c:strCache>
                <c:ptCount val="2"/>
                <c:pt idx="0">
                  <c:v>13</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HCG!$BT$5:$BT$11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D3E7-4717-AC63-D18318E3BACB}"/>
            </c:ext>
          </c:extLst>
        </c:ser>
        <c:ser>
          <c:idx val="13"/>
          <c:order val="13"/>
          <c:tx>
            <c:strRef>
              <c:f>HCG!$BU$3:$BU$4</c:f>
              <c:strCache>
                <c:ptCount val="2"/>
                <c:pt idx="0">
                  <c:v>14</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HCG!$BU$5:$BU$11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D3E7-4717-AC63-D18318E3BACB}"/>
            </c:ext>
          </c:extLst>
        </c:ser>
        <c:ser>
          <c:idx val="14"/>
          <c:order val="14"/>
          <c:tx>
            <c:strRef>
              <c:f>HCG!$BV$3:$BV$4</c:f>
              <c:strCache>
                <c:ptCount val="2"/>
                <c:pt idx="0">
                  <c:v>15</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HCG!$BV$5:$BV$11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D3E7-4717-AC63-D18318E3BACB}"/>
            </c:ext>
          </c:extLst>
        </c:ser>
        <c:ser>
          <c:idx val="15"/>
          <c:order val="15"/>
          <c:tx>
            <c:strRef>
              <c:f>HCG!$BW$3:$BW$4</c:f>
              <c:strCache>
                <c:ptCount val="2"/>
                <c:pt idx="0">
                  <c:v>16</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HCG!$BW$5:$BW$11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D3E7-4717-AC63-D18318E3BACB}"/>
            </c:ext>
          </c:extLst>
        </c:ser>
        <c:ser>
          <c:idx val="16"/>
          <c:order val="16"/>
          <c:tx>
            <c:strRef>
              <c:f>HCG!$BX$3:$BX$4</c:f>
              <c:strCache>
                <c:ptCount val="2"/>
                <c:pt idx="0">
                  <c:v>17</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D3E7-4717-AC63-D18318E3BACB}"/>
            </c:ext>
          </c:extLst>
        </c:ser>
        <c:ser>
          <c:idx val="17"/>
          <c:order val="17"/>
          <c:tx>
            <c:strRef>
              <c:f>HCG!$BY$3:$BY$4</c:f>
              <c:strCache>
                <c:ptCount val="2"/>
                <c:pt idx="0">
                  <c:v>18</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D3E7-4717-AC63-D18318E3BACB}"/>
            </c:ext>
          </c:extLst>
        </c:ser>
        <c:ser>
          <c:idx val="18"/>
          <c:order val="18"/>
          <c:tx>
            <c:strRef>
              <c:f>HCG!$BZ$3:$BZ$4</c:f>
              <c:strCache>
                <c:ptCount val="2"/>
                <c:pt idx="0">
                  <c:v>19</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D3E7-4717-AC63-D18318E3BACB}"/>
            </c:ext>
          </c:extLst>
        </c:ser>
        <c:ser>
          <c:idx val="19"/>
          <c:order val="19"/>
          <c:tx>
            <c:strRef>
              <c:f>HCG!$CA$3:$CA$4</c:f>
              <c:strCache>
                <c:ptCount val="2"/>
                <c:pt idx="0">
                  <c:v>20</c:v>
                </c:pt>
                <c:pt idx="1">
                  <c:v> -   </c:v>
                </c:pt>
              </c:strCache>
            </c:strRef>
          </c:tx>
          <c:spPr>
            <a:ln w="28575">
              <a:noFill/>
            </a:ln>
          </c:spPr>
          <c:cat>
            <c:strRef>
              <c:f>HCG!$AF$5:$AF$11</c:f>
              <c:strCache>
                <c:ptCount val="5"/>
                <c:pt idx="0">
                  <c:v>Tid 1</c:v>
                </c:pt>
                <c:pt idx="1">
                  <c:v>Tid 2</c:v>
                </c:pt>
                <c:pt idx="2">
                  <c:v>Tid 3</c:v>
                </c:pt>
                <c:pt idx="3">
                  <c:v>Tid 4</c:v>
                </c:pt>
                <c:pt idx="4">
                  <c:v>Tid 5</c:v>
                </c:pt>
              </c:strCache>
            </c:strRef>
          </c:cat>
          <c:val>
            <c:numRef>
              <c:f>HCG!$CA$5:$CA$11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D3E7-4717-AC63-D18318E3BACB}"/>
            </c:ext>
          </c:extLst>
        </c:ser>
        <c:ser>
          <c:idx val="20"/>
          <c:order val="20"/>
          <c:tx>
            <c:strRef>
              <c:f>HCG!$CB$3:$CB$4</c:f>
              <c:strCache>
                <c:ptCount val="2"/>
                <c:pt idx="0">
                  <c:v>TEa</c:v>
                </c:pt>
              </c:strCache>
            </c:strRef>
          </c:tx>
          <c:spPr>
            <a:ln w="28575">
              <a:solidFill>
                <a:schemeClr val="accent2">
                  <a:lumMod val="60000"/>
                  <a:lumOff val="40000"/>
                </a:schemeClr>
              </a:solidFill>
            </a:ln>
          </c:spPr>
          <c:marker>
            <c:symbol val="none"/>
          </c:marker>
          <c:cat>
            <c:strRef>
              <c:f>HCG!$AF$5:$AF$11</c:f>
              <c:strCache>
                <c:ptCount val="5"/>
                <c:pt idx="0">
                  <c:v>Tid 1</c:v>
                </c:pt>
                <c:pt idx="1">
                  <c:v>Tid 2</c:v>
                </c:pt>
                <c:pt idx="2">
                  <c:v>Tid 3</c:v>
                </c:pt>
                <c:pt idx="3">
                  <c:v>Tid 4</c:v>
                </c:pt>
                <c:pt idx="4">
                  <c:v>Tid 5</c:v>
                </c:pt>
              </c:strCache>
            </c:strRef>
          </c:cat>
          <c:val>
            <c:numRef>
              <c:f>HCG!$CB$5:$CB$11</c:f>
              <c:numCache>
                <c:formatCode>_ * #\ ##0.00_ ;_ * \-#\ ##0.00_ ;_ * "-"??_ ;_ @_ </c:formatCode>
                <c:ptCount val="7"/>
                <c:pt idx="0">
                  <c:v>27.205355999999998</c:v>
                </c:pt>
                <c:pt idx="1">
                  <c:v>27.205355999999998</c:v>
                </c:pt>
                <c:pt idx="2">
                  <c:v>27.205355999999998</c:v>
                </c:pt>
                <c:pt idx="3">
                  <c:v>27.205355999999998</c:v>
                </c:pt>
                <c:pt idx="4">
                  <c:v>27.205355999999998</c:v>
                </c:pt>
                <c:pt idx="5">
                  <c:v>0</c:v>
                </c:pt>
                <c:pt idx="6">
                  <c:v>0</c:v>
                </c:pt>
              </c:numCache>
            </c:numRef>
          </c:val>
          <c:smooth val="0"/>
          <c:extLst>
            <c:ext xmlns:c16="http://schemas.microsoft.com/office/drawing/2014/chart" uri="{C3380CC4-5D6E-409C-BE32-E72D297353CC}">
              <c16:uniqueId val="{00000014-D3E7-4717-AC63-D18318E3BACB}"/>
            </c:ext>
          </c:extLst>
        </c:ser>
        <c:ser>
          <c:idx val="21"/>
          <c:order val="21"/>
          <c:tx>
            <c:strRef>
              <c:f>HCG!$CC$3:$CC$4</c:f>
              <c:strCache>
                <c:ptCount val="2"/>
                <c:pt idx="0">
                  <c:v>B</c:v>
                </c:pt>
              </c:strCache>
            </c:strRef>
          </c:tx>
          <c:spPr>
            <a:ln w="28575">
              <a:solidFill>
                <a:schemeClr val="accent1"/>
              </a:solidFill>
            </a:ln>
          </c:spPr>
          <c:marker>
            <c:symbol val="none"/>
          </c:marker>
          <c:cat>
            <c:strRef>
              <c:f>HCG!$AF$5:$AF$11</c:f>
              <c:strCache>
                <c:ptCount val="5"/>
                <c:pt idx="0">
                  <c:v>Tid 1</c:v>
                </c:pt>
                <c:pt idx="1">
                  <c:v>Tid 2</c:v>
                </c:pt>
                <c:pt idx="2">
                  <c:v>Tid 3</c:v>
                </c:pt>
                <c:pt idx="3">
                  <c:v>Tid 4</c:v>
                </c:pt>
                <c:pt idx="4">
                  <c:v>Tid 5</c:v>
                </c:pt>
              </c:strCache>
            </c:strRef>
          </c:cat>
          <c:val>
            <c:numRef>
              <c:f>HCG!$CC$5:$CC$11</c:f>
              <c:numCache>
                <c:formatCode>_ * #\ ##0.00_ ;_ * \-#\ ##0.00_ ;_ * "-"??_ ;_ @_ </c:formatCode>
                <c:ptCount val="7"/>
                <c:pt idx="0">
                  <c:v>19.226400000000002</c:v>
                </c:pt>
                <c:pt idx="1">
                  <c:v>19.226400000000002</c:v>
                </c:pt>
                <c:pt idx="2">
                  <c:v>19.226400000000002</c:v>
                </c:pt>
                <c:pt idx="3">
                  <c:v>19.226400000000002</c:v>
                </c:pt>
                <c:pt idx="4">
                  <c:v>19.226400000000002</c:v>
                </c:pt>
                <c:pt idx="5">
                  <c:v>0</c:v>
                </c:pt>
                <c:pt idx="6">
                  <c:v>0</c:v>
                </c:pt>
              </c:numCache>
            </c:numRef>
          </c:val>
          <c:smooth val="0"/>
          <c:extLst>
            <c:ext xmlns:c16="http://schemas.microsoft.com/office/drawing/2014/chart" uri="{C3380CC4-5D6E-409C-BE32-E72D297353CC}">
              <c16:uniqueId val="{00000015-D3E7-4717-AC63-D18318E3BACB}"/>
            </c:ext>
          </c:extLst>
        </c:ser>
        <c:ser>
          <c:idx val="22"/>
          <c:order val="22"/>
          <c:tx>
            <c:strRef>
              <c:f>HCG!$CD$3:$CD$4</c:f>
              <c:strCache>
                <c:ptCount val="2"/>
                <c:pt idx="0">
                  <c:v>-B</c:v>
                </c:pt>
              </c:strCache>
            </c:strRef>
          </c:tx>
          <c:spPr>
            <a:ln w="28575">
              <a:solidFill>
                <a:srgbClr val="4F81BD"/>
              </a:solidFill>
            </a:ln>
          </c:spPr>
          <c:marker>
            <c:symbol val="none"/>
          </c:marker>
          <c:cat>
            <c:strRef>
              <c:f>HCG!$AF$5:$AF$11</c:f>
              <c:strCache>
                <c:ptCount val="5"/>
                <c:pt idx="0">
                  <c:v>Tid 1</c:v>
                </c:pt>
                <c:pt idx="1">
                  <c:v>Tid 2</c:v>
                </c:pt>
                <c:pt idx="2">
                  <c:v>Tid 3</c:v>
                </c:pt>
                <c:pt idx="3">
                  <c:v>Tid 4</c:v>
                </c:pt>
                <c:pt idx="4">
                  <c:v>Tid 5</c:v>
                </c:pt>
              </c:strCache>
            </c:strRef>
          </c:cat>
          <c:val>
            <c:numRef>
              <c:f>HCG!$CD$5:$CD$11</c:f>
              <c:numCache>
                <c:formatCode>_ * #\ ##0.00_ ;_ * \-#\ ##0.00_ ;_ * "-"??_ ;_ @_ </c:formatCode>
                <c:ptCount val="7"/>
                <c:pt idx="0">
                  <c:v>-19.226400000000002</c:v>
                </c:pt>
                <c:pt idx="1">
                  <c:v>-19.226400000000002</c:v>
                </c:pt>
                <c:pt idx="2">
                  <c:v>-19.226400000000002</c:v>
                </c:pt>
                <c:pt idx="3">
                  <c:v>-19.226400000000002</c:v>
                </c:pt>
                <c:pt idx="4">
                  <c:v>-19.226400000000002</c:v>
                </c:pt>
                <c:pt idx="5">
                  <c:v>0</c:v>
                </c:pt>
                <c:pt idx="6">
                  <c:v>0</c:v>
                </c:pt>
              </c:numCache>
            </c:numRef>
          </c:val>
          <c:smooth val="0"/>
          <c:extLst>
            <c:ext xmlns:c16="http://schemas.microsoft.com/office/drawing/2014/chart" uri="{C3380CC4-5D6E-409C-BE32-E72D297353CC}">
              <c16:uniqueId val="{00000016-D3E7-4717-AC63-D18318E3BACB}"/>
            </c:ext>
          </c:extLst>
        </c:ser>
        <c:ser>
          <c:idx val="23"/>
          <c:order val="23"/>
          <c:tx>
            <c:strRef>
              <c:f>HCG!$CE$3:$CE$4</c:f>
              <c:strCache>
                <c:ptCount val="2"/>
                <c:pt idx="0">
                  <c:v>-TEa</c:v>
                </c:pt>
              </c:strCache>
            </c:strRef>
          </c:tx>
          <c:spPr>
            <a:ln w="28575">
              <a:solidFill>
                <a:srgbClr val="C0504D">
                  <a:lumMod val="60000"/>
                  <a:lumOff val="40000"/>
                </a:srgbClr>
              </a:solidFill>
            </a:ln>
          </c:spPr>
          <c:marker>
            <c:symbol val="none"/>
          </c:marker>
          <c:cat>
            <c:strRef>
              <c:f>HCG!$AF$5:$AF$11</c:f>
              <c:strCache>
                <c:ptCount val="5"/>
                <c:pt idx="0">
                  <c:v>Tid 1</c:v>
                </c:pt>
                <c:pt idx="1">
                  <c:v>Tid 2</c:v>
                </c:pt>
                <c:pt idx="2">
                  <c:v>Tid 3</c:v>
                </c:pt>
                <c:pt idx="3">
                  <c:v>Tid 4</c:v>
                </c:pt>
                <c:pt idx="4">
                  <c:v>Tid 5</c:v>
                </c:pt>
              </c:strCache>
            </c:strRef>
          </c:cat>
          <c:val>
            <c:numRef>
              <c:f>HCG!$CE$5:$CE$11</c:f>
              <c:numCache>
                <c:formatCode>_ * #\ ##0.00_ ;_ * \-#\ ##0.00_ ;_ * "-"??_ ;_ @_ </c:formatCode>
                <c:ptCount val="7"/>
                <c:pt idx="0">
                  <c:v>-27.205355999999998</c:v>
                </c:pt>
                <c:pt idx="1">
                  <c:v>-27.205355999999998</c:v>
                </c:pt>
                <c:pt idx="2">
                  <c:v>-27.205355999999998</c:v>
                </c:pt>
                <c:pt idx="3">
                  <c:v>-27.205355999999998</c:v>
                </c:pt>
                <c:pt idx="4">
                  <c:v>-27.205355999999998</c:v>
                </c:pt>
                <c:pt idx="5">
                  <c:v>0</c:v>
                </c:pt>
                <c:pt idx="6">
                  <c:v>0</c:v>
                </c:pt>
              </c:numCache>
            </c:numRef>
          </c:val>
          <c:smooth val="0"/>
          <c:extLst>
            <c:ext xmlns:c16="http://schemas.microsoft.com/office/drawing/2014/chart" uri="{C3380CC4-5D6E-409C-BE32-E72D297353CC}">
              <c16:uniqueId val="{00000017-D3E7-4717-AC63-D18318E3BACB}"/>
            </c:ext>
          </c:extLst>
        </c:ser>
        <c:ser>
          <c:idx val="24"/>
          <c:order val="24"/>
          <c:tx>
            <c:strRef>
              <c:f>HCG!$CF$3:$CF$4</c:f>
              <c:strCache>
                <c:ptCount val="2"/>
                <c:pt idx="0">
                  <c:v>M</c:v>
                </c:pt>
              </c:strCache>
            </c:strRef>
          </c:tx>
          <c:spPr>
            <a:ln w="28575">
              <a:noFill/>
            </a:ln>
          </c:spPr>
          <c:marker>
            <c:symbol val="none"/>
          </c:marker>
          <c:errBars>
            <c:errDir val="y"/>
            <c:errBarType val="both"/>
            <c:errValType val="cust"/>
            <c:noEndCap val="0"/>
            <c:plus>
              <c:numRef>
                <c:f>HCG!$CG$5:$CG$11</c:f>
                <c:numCache>
                  <c:formatCode>General</c:formatCode>
                  <c:ptCount val="7"/>
                  <c:pt idx="0">
                    <c:v>6.5703523478666543</c:v>
                  </c:pt>
                  <c:pt idx="1">
                    <c:v>6.5889123517159875</c:v>
                  </c:pt>
                  <c:pt idx="2">
                    <c:v>6.3359908640690472</c:v>
                  </c:pt>
                  <c:pt idx="3">
                    <c:v>5.4362791190803623</c:v>
                  </c:pt>
                  <c:pt idx="4">
                    <c:v>5.5522034764753432</c:v>
                  </c:pt>
                  <c:pt idx="5">
                    <c:v>0</c:v>
                  </c:pt>
                  <c:pt idx="6">
                    <c:v>0</c:v>
                  </c:pt>
                </c:numCache>
              </c:numRef>
            </c:plus>
            <c:minus>
              <c:numRef>
                <c:f>HCG!$CG$5:$CG$11</c:f>
                <c:numCache>
                  <c:formatCode>General</c:formatCode>
                  <c:ptCount val="7"/>
                  <c:pt idx="0">
                    <c:v>6.5703523478666543</c:v>
                  </c:pt>
                  <c:pt idx="1">
                    <c:v>6.5889123517159875</c:v>
                  </c:pt>
                  <c:pt idx="2">
                    <c:v>6.3359908640690472</c:v>
                  </c:pt>
                  <c:pt idx="3">
                    <c:v>5.4362791190803623</c:v>
                  </c:pt>
                  <c:pt idx="4">
                    <c:v>5.5522034764753432</c:v>
                  </c:pt>
                  <c:pt idx="5">
                    <c:v>0</c:v>
                  </c:pt>
                  <c:pt idx="6">
                    <c:v>0</c:v>
                  </c:pt>
                </c:numCache>
              </c:numRef>
            </c:minus>
            <c:spPr>
              <a:ln w="254000">
                <a:solidFill>
                  <a:sysClr val="windowText" lastClr="000000">
                    <a:alpha val="19000"/>
                  </a:sysClr>
                </a:solidFill>
              </a:ln>
            </c:spPr>
          </c:errBars>
          <c:cat>
            <c:strRef>
              <c:f>HCG!$AF$5:$AF$11</c:f>
              <c:strCache>
                <c:ptCount val="5"/>
                <c:pt idx="0">
                  <c:v>Tid 1</c:v>
                </c:pt>
                <c:pt idx="1">
                  <c:v>Tid 2</c:v>
                </c:pt>
                <c:pt idx="2">
                  <c:v>Tid 3</c:v>
                </c:pt>
                <c:pt idx="3">
                  <c:v>Tid 4</c:v>
                </c:pt>
                <c:pt idx="4">
                  <c:v>Tid 5</c:v>
                </c:pt>
              </c:strCache>
            </c:strRef>
          </c:cat>
          <c:val>
            <c:numRef>
              <c:f>HCG!$CF$5:$CF$11</c:f>
              <c:numCache>
                <c:formatCode>General</c:formatCode>
                <c:ptCount val="7"/>
                <c:pt idx="0">
                  <c:v>3.6870000000000012</c:v>
                </c:pt>
                <c:pt idx="1">
                  <c:v>5.7659999999999982</c:v>
                </c:pt>
                <c:pt idx="2">
                  <c:v>5.2600000000000007</c:v>
                </c:pt>
                <c:pt idx="3">
                  <c:v>5.792222222222227</c:v>
                </c:pt>
                <c:pt idx="4">
                  <c:v>3.7066666666666688</c:v>
                </c:pt>
                <c:pt idx="5">
                  <c:v>0</c:v>
                </c:pt>
                <c:pt idx="6">
                  <c:v>0</c:v>
                </c:pt>
              </c:numCache>
            </c:numRef>
          </c:val>
          <c:smooth val="0"/>
          <c:extLst>
            <c:ext xmlns:c16="http://schemas.microsoft.com/office/drawing/2014/chart" uri="{C3380CC4-5D6E-409C-BE32-E72D297353CC}">
              <c16:uniqueId val="{00000018-D3E7-4717-AC63-D18318E3BACB}"/>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CEA!$AG$3:$AG$4</c:f>
              <c:strCache>
                <c:ptCount val="2"/>
                <c:pt idx="0">
                  <c:v>1</c:v>
                </c:pt>
                <c:pt idx="1">
                  <c:v> 20.4 </c:v>
                </c:pt>
              </c:strCache>
            </c:strRef>
          </c:tx>
          <c:spPr>
            <a:ln>
              <a:noFill/>
            </a:ln>
          </c:spPr>
          <c:cat>
            <c:strRef>
              <c:f>CEA!$AF$5:$AF$11</c:f>
              <c:strCache>
                <c:ptCount val="5"/>
                <c:pt idx="0">
                  <c:v>Tid 1</c:v>
                </c:pt>
                <c:pt idx="1">
                  <c:v>Tid 2</c:v>
                </c:pt>
                <c:pt idx="2">
                  <c:v>Tid 3</c:v>
                </c:pt>
                <c:pt idx="3">
                  <c:v>Tid 4</c:v>
                </c:pt>
                <c:pt idx="4">
                  <c:v>Tid 5</c:v>
                </c:pt>
              </c:strCache>
            </c:strRef>
          </c:cat>
          <c:val>
            <c:numRef>
              <c:f>CEA!$AG$5:$AG$11</c:f>
              <c:numCache>
                <c:formatCode>0%</c:formatCode>
                <c:ptCount val="7"/>
                <c:pt idx="0">
                  <c:v>-9.8039215686274161E-3</c:v>
                </c:pt>
                <c:pt idx="1">
                  <c:v>-4.4117647058823484E-2</c:v>
                </c:pt>
                <c:pt idx="2">
                  <c:v>-2.9411764705882248E-2</c:v>
                </c:pt>
                <c:pt idx="3">
                  <c:v>-4.4117647058823484E-2</c:v>
                </c:pt>
                <c:pt idx="4">
                  <c:v>1.9607843137255054E-2</c:v>
                </c:pt>
                <c:pt idx="5">
                  <c:v>0</c:v>
                </c:pt>
                <c:pt idx="6">
                  <c:v>0</c:v>
                </c:pt>
              </c:numCache>
            </c:numRef>
          </c:val>
          <c:smooth val="0"/>
          <c:extLst>
            <c:ext xmlns:c16="http://schemas.microsoft.com/office/drawing/2014/chart" uri="{C3380CC4-5D6E-409C-BE32-E72D297353CC}">
              <c16:uniqueId val="{00000000-DEB6-4D25-B998-54F73D36011F}"/>
            </c:ext>
          </c:extLst>
        </c:ser>
        <c:ser>
          <c:idx val="1"/>
          <c:order val="1"/>
          <c:tx>
            <c:strRef>
              <c:f>CEA!$AH$3:$AH$4</c:f>
              <c:strCache>
                <c:ptCount val="2"/>
                <c:pt idx="0">
                  <c:v>2</c:v>
                </c:pt>
                <c:pt idx="1">
                  <c:v> 1.3 </c:v>
                </c:pt>
              </c:strCache>
            </c:strRef>
          </c:tx>
          <c:spPr>
            <a:ln>
              <a:noFill/>
            </a:ln>
          </c:spPr>
          <c:cat>
            <c:strRef>
              <c:f>CEA!$AF$5:$AF$11</c:f>
              <c:strCache>
                <c:ptCount val="5"/>
                <c:pt idx="0">
                  <c:v>Tid 1</c:v>
                </c:pt>
                <c:pt idx="1">
                  <c:v>Tid 2</c:v>
                </c:pt>
                <c:pt idx="2">
                  <c:v>Tid 3</c:v>
                </c:pt>
                <c:pt idx="3">
                  <c:v>Tid 4</c:v>
                </c:pt>
                <c:pt idx="4">
                  <c:v>Tid 5</c:v>
                </c:pt>
              </c:strCache>
            </c:strRef>
          </c:cat>
          <c:val>
            <c:numRef>
              <c:f>CEA!$AH$5:$AH$11</c:f>
              <c:numCache>
                <c:formatCode>0%</c:formatCode>
                <c:ptCount val="7"/>
                <c:pt idx="0">
                  <c:v>0.15384615384615374</c:v>
                </c:pt>
                <c:pt idx="1">
                  <c:v>0.15384615384615374</c:v>
                </c:pt>
                <c:pt idx="2">
                  <c:v>0</c:v>
                </c:pt>
                <c:pt idx="3">
                  <c:v>0</c:v>
                </c:pt>
                <c:pt idx="4">
                  <c:v>0</c:v>
                </c:pt>
                <c:pt idx="5">
                  <c:v>0</c:v>
                </c:pt>
                <c:pt idx="6">
                  <c:v>0</c:v>
                </c:pt>
              </c:numCache>
            </c:numRef>
          </c:val>
          <c:smooth val="0"/>
          <c:extLst>
            <c:ext xmlns:c16="http://schemas.microsoft.com/office/drawing/2014/chart" uri="{C3380CC4-5D6E-409C-BE32-E72D297353CC}">
              <c16:uniqueId val="{00000001-DEB6-4D25-B998-54F73D36011F}"/>
            </c:ext>
          </c:extLst>
        </c:ser>
        <c:ser>
          <c:idx val="2"/>
          <c:order val="2"/>
          <c:tx>
            <c:strRef>
              <c:f>CEA!$AI$3:$AI$4</c:f>
              <c:strCache>
                <c:ptCount val="2"/>
                <c:pt idx="0">
                  <c:v>3</c:v>
                </c:pt>
                <c:pt idx="1">
                  <c:v> 2.2 </c:v>
                </c:pt>
              </c:strCache>
            </c:strRef>
          </c:tx>
          <c:spPr>
            <a:ln>
              <a:noFill/>
            </a:ln>
          </c:spPr>
          <c:cat>
            <c:strRef>
              <c:f>CEA!$AF$5:$AF$11</c:f>
              <c:strCache>
                <c:ptCount val="5"/>
                <c:pt idx="0">
                  <c:v>Tid 1</c:v>
                </c:pt>
                <c:pt idx="1">
                  <c:v>Tid 2</c:v>
                </c:pt>
                <c:pt idx="2">
                  <c:v>Tid 3</c:v>
                </c:pt>
                <c:pt idx="3">
                  <c:v>Tid 4</c:v>
                </c:pt>
                <c:pt idx="4">
                  <c:v>Tid 5</c:v>
                </c:pt>
              </c:strCache>
            </c:strRef>
          </c:cat>
          <c:val>
            <c:numRef>
              <c:f>CEA!$AI$5:$AI$11</c:f>
              <c:numCache>
                <c:formatCode>0%</c:formatCode>
                <c:ptCount val="7"/>
                <c:pt idx="0">
                  <c:v>-9.0909090909090939E-2</c:v>
                </c:pt>
                <c:pt idx="1">
                  <c:v>-9.0909090909090939E-2</c:v>
                </c:pt>
                <c:pt idx="2">
                  <c:v>-9.0909090909090939E-2</c:v>
                </c:pt>
                <c:pt idx="3">
                  <c:v>0</c:v>
                </c:pt>
                <c:pt idx="4">
                  <c:v>-9.0909090909090939E-2</c:v>
                </c:pt>
                <c:pt idx="5">
                  <c:v>0</c:v>
                </c:pt>
                <c:pt idx="6">
                  <c:v>0</c:v>
                </c:pt>
              </c:numCache>
            </c:numRef>
          </c:val>
          <c:smooth val="0"/>
          <c:extLst>
            <c:ext xmlns:c16="http://schemas.microsoft.com/office/drawing/2014/chart" uri="{C3380CC4-5D6E-409C-BE32-E72D297353CC}">
              <c16:uniqueId val="{00000002-DEB6-4D25-B998-54F73D36011F}"/>
            </c:ext>
          </c:extLst>
        </c:ser>
        <c:ser>
          <c:idx val="3"/>
          <c:order val="3"/>
          <c:tx>
            <c:strRef>
              <c:f>CEA!$AJ$3:$AJ$4</c:f>
              <c:strCache>
                <c:ptCount val="2"/>
                <c:pt idx="0">
                  <c:v>4</c:v>
                </c:pt>
                <c:pt idx="1">
                  <c:v> 9.1 </c:v>
                </c:pt>
              </c:strCache>
            </c:strRef>
          </c:tx>
          <c:spPr>
            <a:ln>
              <a:noFill/>
            </a:ln>
          </c:spPr>
          <c:cat>
            <c:strRef>
              <c:f>CEA!$AF$5:$AF$11</c:f>
              <c:strCache>
                <c:ptCount val="5"/>
                <c:pt idx="0">
                  <c:v>Tid 1</c:v>
                </c:pt>
                <c:pt idx="1">
                  <c:v>Tid 2</c:v>
                </c:pt>
                <c:pt idx="2">
                  <c:v>Tid 3</c:v>
                </c:pt>
                <c:pt idx="3">
                  <c:v>Tid 4</c:v>
                </c:pt>
                <c:pt idx="4">
                  <c:v>Tid 5</c:v>
                </c:pt>
              </c:strCache>
            </c:strRef>
          </c:cat>
          <c:val>
            <c:numRef>
              <c:f>CEA!$AJ$5:$AJ$11</c:f>
              <c:numCache>
                <c:formatCode>0%</c:formatCode>
                <c:ptCount val="7"/>
                <c:pt idx="0">
                  <c:v>-1.098901098901095E-2</c:v>
                </c:pt>
                <c:pt idx="1">
                  <c:v>0</c:v>
                </c:pt>
                <c:pt idx="2">
                  <c:v>0</c:v>
                </c:pt>
                <c:pt idx="3">
                  <c:v>-1.098901098901095E-2</c:v>
                </c:pt>
                <c:pt idx="4">
                  <c:v>-2.19780219780219E-2</c:v>
                </c:pt>
                <c:pt idx="5">
                  <c:v>0</c:v>
                </c:pt>
                <c:pt idx="6">
                  <c:v>0</c:v>
                </c:pt>
              </c:numCache>
            </c:numRef>
          </c:val>
          <c:smooth val="0"/>
          <c:extLst>
            <c:ext xmlns:c16="http://schemas.microsoft.com/office/drawing/2014/chart" uri="{C3380CC4-5D6E-409C-BE32-E72D297353CC}">
              <c16:uniqueId val="{00000003-DEB6-4D25-B998-54F73D36011F}"/>
            </c:ext>
          </c:extLst>
        </c:ser>
        <c:ser>
          <c:idx val="4"/>
          <c:order val="4"/>
          <c:tx>
            <c:strRef>
              <c:f>CEA!$AK$3:$AK$4</c:f>
              <c:strCache>
                <c:ptCount val="2"/>
                <c:pt idx="0">
                  <c:v>5</c:v>
                </c:pt>
                <c:pt idx="1">
                  <c:v> 2.5 </c:v>
                </c:pt>
              </c:strCache>
            </c:strRef>
          </c:tx>
          <c:spPr>
            <a:ln>
              <a:noFill/>
            </a:ln>
          </c:spPr>
          <c:cat>
            <c:strRef>
              <c:f>CEA!$AF$5:$AF$11</c:f>
              <c:strCache>
                <c:ptCount val="5"/>
                <c:pt idx="0">
                  <c:v>Tid 1</c:v>
                </c:pt>
                <c:pt idx="1">
                  <c:v>Tid 2</c:v>
                </c:pt>
                <c:pt idx="2">
                  <c:v>Tid 3</c:v>
                </c:pt>
                <c:pt idx="3">
                  <c:v>Tid 4</c:v>
                </c:pt>
                <c:pt idx="4">
                  <c:v>Tid 5</c:v>
                </c:pt>
              </c:strCache>
            </c:strRef>
          </c:cat>
          <c:val>
            <c:numRef>
              <c:f>CEA!$AK$5:$AK$11</c:f>
              <c:numCache>
                <c:formatCode>0%</c:formatCode>
                <c:ptCount val="7"/>
                <c:pt idx="0">
                  <c:v>-4.0000000000000036E-2</c:v>
                </c:pt>
                <c:pt idx="1">
                  <c:v>-0.15999999999999992</c:v>
                </c:pt>
                <c:pt idx="2">
                  <c:v>-4.0000000000000036E-2</c:v>
                </c:pt>
                <c:pt idx="3">
                  <c:v>-4.0000000000000036E-2</c:v>
                </c:pt>
                <c:pt idx="4">
                  <c:v>0</c:v>
                </c:pt>
                <c:pt idx="5">
                  <c:v>0</c:v>
                </c:pt>
                <c:pt idx="6">
                  <c:v>0</c:v>
                </c:pt>
              </c:numCache>
            </c:numRef>
          </c:val>
          <c:smooth val="0"/>
          <c:extLst>
            <c:ext xmlns:c16="http://schemas.microsoft.com/office/drawing/2014/chart" uri="{C3380CC4-5D6E-409C-BE32-E72D297353CC}">
              <c16:uniqueId val="{00000004-DEB6-4D25-B998-54F73D36011F}"/>
            </c:ext>
          </c:extLst>
        </c:ser>
        <c:ser>
          <c:idx val="5"/>
          <c:order val="5"/>
          <c:tx>
            <c:strRef>
              <c:f>CEA!$AL$3:$AL$4</c:f>
              <c:strCache>
                <c:ptCount val="2"/>
                <c:pt idx="0">
                  <c:v>6</c:v>
                </c:pt>
                <c:pt idx="1">
                  <c:v> 10.1 </c:v>
                </c:pt>
              </c:strCache>
            </c:strRef>
          </c:tx>
          <c:spPr>
            <a:ln>
              <a:noFill/>
            </a:ln>
          </c:spPr>
          <c:cat>
            <c:strRef>
              <c:f>CEA!$AF$5:$AF$11</c:f>
              <c:strCache>
                <c:ptCount val="5"/>
                <c:pt idx="0">
                  <c:v>Tid 1</c:v>
                </c:pt>
                <c:pt idx="1">
                  <c:v>Tid 2</c:v>
                </c:pt>
                <c:pt idx="2">
                  <c:v>Tid 3</c:v>
                </c:pt>
                <c:pt idx="3">
                  <c:v>Tid 4</c:v>
                </c:pt>
                <c:pt idx="4">
                  <c:v>Tid 5</c:v>
                </c:pt>
              </c:strCache>
            </c:strRef>
          </c:cat>
          <c:val>
            <c:numRef>
              <c:f>CEA!$AL$5:$AL$11</c:f>
              <c:numCache>
                <c:formatCode>0%</c:formatCode>
                <c:ptCount val="7"/>
                <c:pt idx="0">
                  <c:v>0</c:v>
                </c:pt>
                <c:pt idx="1">
                  <c:v>0</c:v>
                </c:pt>
                <c:pt idx="2">
                  <c:v>0</c:v>
                </c:pt>
                <c:pt idx="3">
                  <c:v>1.980198019801982E-2</c:v>
                </c:pt>
                <c:pt idx="4">
                  <c:v>3.9603960396039639E-2</c:v>
                </c:pt>
                <c:pt idx="5">
                  <c:v>0</c:v>
                </c:pt>
                <c:pt idx="6">
                  <c:v>0</c:v>
                </c:pt>
              </c:numCache>
            </c:numRef>
          </c:val>
          <c:smooth val="0"/>
          <c:extLst>
            <c:ext xmlns:c16="http://schemas.microsoft.com/office/drawing/2014/chart" uri="{C3380CC4-5D6E-409C-BE32-E72D297353CC}">
              <c16:uniqueId val="{00000005-DEB6-4D25-B998-54F73D36011F}"/>
            </c:ext>
          </c:extLst>
        </c:ser>
        <c:ser>
          <c:idx val="6"/>
          <c:order val="6"/>
          <c:tx>
            <c:strRef>
              <c:f>CEA!$AM$3:$AM$4</c:f>
              <c:strCache>
                <c:ptCount val="2"/>
                <c:pt idx="0">
                  <c:v>7</c:v>
                </c:pt>
                <c:pt idx="1">
                  <c:v> 2.2 </c:v>
                </c:pt>
              </c:strCache>
            </c:strRef>
          </c:tx>
          <c:spPr>
            <a:ln>
              <a:noFill/>
            </a:ln>
          </c:spPr>
          <c:cat>
            <c:strRef>
              <c:f>CEA!$AF$5:$AF$11</c:f>
              <c:strCache>
                <c:ptCount val="5"/>
                <c:pt idx="0">
                  <c:v>Tid 1</c:v>
                </c:pt>
                <c:pt idx="1">
                  <c:v>Tid 2</c:v>
                </c:pt>
                <c:pt idx="2">
                  <c:v>Tid 3</c:v>
                </c:pt>
                <c:pt idx="3">
                  <c:v>Tid 4</c:v>
                </c:pt>
                <c:pt idx="4">
                  <c:v>Tid 5</c:v>
                </c:pt>
              </c:strCache>
            </c:strRef>
          </c:cat>
          <c:val>
            <c:numRef>
              <c:f>CEA!$AM$5:$AM$11</c:f>
              <c:numCache>
                <c:formatCode>0%</c:formatCode>
                <c:ptCount val="7"/>
                <c:pt idx="0">
                  <c:v>-9.0909090909090939E-2</c:v>
                </c:pt>
                <c:pt idx="1">
                  <c:v>-9.0909090909090939E-2</c:v>
                </c:pt>
                <c:pt idx="2">
                  <c:v>0</c:v>
                </c:pt>
                <c:pt idx="3">
                  <c:v>-9.0909090909090939E-2</c:v>
                </c:pt>
                <c:pt idx="4">
                  <c:v>4.5454545454545192E-2</c:v>
                </c:pt>
                <c:pt idx="5">
                  <c:v>0</c:v>
                </c:pt>
                <c:pt idx="6">
                  <c:v>0</c:v>
                </c:pt>
              </c:numCache>
            </c:numRef>
          </c:val>
          <c:smooth val="0"/>
          <c:extLst>
            <c:ext xmlns:c16="http://schemas.microsoft.com/office/drawing/2014/chart" uri="{C3380CC4-5D6E-409C-BE32-E72D297353CC}">
              <c16:uniqueId val="{00000006-DEB6-4D25-B998-54F73D36011F}"/>
            </c:ext>
          </c:extLst>
        </c:ser>
        <c:ser>
          <c:idx val="7"/>
          <c:order val="7"/>
          <c:tx>
            <c:strRef>
              <c:f>CEA!$AN$3:$AN$4</c:f>
              <c:strCache>
                <c:ptCount val="2"/>
                <c:pt idx="0">
                  <c:v>8</c:v>
                </c:pt>
                <c:pt idx="1">
                  <c:v> 1.4 </c:v>
                </c:pt>
              </c:strCache>
            </c:strRef>
          </c:tx>
          <c:spPr>
            <a:ln w="28575">
              <a:noFill/>
            </a:ln>
          </c:spPr>
          <c:cat>
            <c:strRef>
              <c:f>CEA!$AF$5:$AF$11</c:f>
              <c:strCache>
                <c:ptCount val="5"/>
                <c:pt idx="0">
                  <c:v>Tid 1</c:v>
                </c:pt>
                <c:pt idx="1">
                  <c:v>Tid 2</c:v>
                </c:pt>
                <c:pt idx="2">
                  <c:v>Tid 3</c:v>
                </c:pt>
                <c:pt idx="3">
                  <c:v>Tid 4</c:v>
                </c:pt>
                <c:pt idx="4">
                  <c:v>Tid 5</c:v>
                </c:pt>
              </c:strCache>
            </c:strRef>
          </c:cat>
          <c:val>
            <c:numRef>
              <c:f>CEA!$AN$5:$AN$11</c:f>
              <c:numCache>
                <c:formatCode>0%</c:formatCode>
                <c:ptCount val="7"/>
                <c:pt idx="0">
                  <c:v>0</c:v>
                </c:pt>
                <c:pt idx="1">
                  <c:v>7.1428571428571397E-2</c:v>
                </c:pt>
                <c:pt idx="2">
                  <c:v>-7.1428571428571286E-2</c:v>
                </c:pt>
                <c:pt idx="3">
                  <c:v>0</c:v>
                </c:pt>
                <c:pt idx="4">
                  <c:v>7.1428571428571397E-2</c:v>
                </c:pt>
                <c:pt idx="5">
                  <c:v>0</c:v>
                </c:pt>
                <c:pt idx="6">
                  <c:v>0</c:v>
                </c:pt>
              </c:numCache>
            </c:numRef>
          </c:val>
          <c:smooth val="0"/>
          <c:extLst>
            <c:ext xmlns:c16="http://schemas.microsoft.com/office/drawing/2014/chart" uri="{C3380CC4-5D6E-409C-BE32-E72D297353CC}">
              <c16:uniqueId val="{00000007-DEB6-4D25-B998-54F73D36011F}"/>
            </c:ext>
          </c:extLst>
        </c:ser>
        <c:ser>
          <c:idx val="8"/>
          <c:order val="8"/>
          <c:tx>
            <c:strRef>
              <c:f>CEA!$AO$3:$AO$4</c:f>
              <c:strCache>
                <c:ptCount val="2"/>
                <c:pt idx="0">
                  <c:v>9</c:v>
                </c:pt>
                <c:pt idx="1">
                  <c:v> 4.5 </c:v>
                </c:pt>
              </c:strCache>
            </c:strRef>
          </c:tx>
          <c:spPr>
            <a:ln w="28575">
              <a:noFill/>
            </a:ln>
          </c:spPr>
          <c:cat>
            <c:strRef>
              <c:f>CEA!$AF$5:$AF$11</c:f>
              <c:strCache>
                <c:ptCount val="5"/>
                <c:pt idx="0">
                  <c:v>Tid 1</c:v>
                </c:pt>
                <c:pt idx="1">
                  <c:v>Tid 2</c:v>
                </c:pt>
                <c:pt idx="2">
                  <c:v>Tid 3</c:v>
                </c:pt>
                <c:pt idx="3">
                  <c:v>Tid 4</c:v>
                </c:pt>
                <c:pt idx="4">
                  <c:v>Tid 5</c:v>
                </c:pt>
              </c:strCache>
            </c:strRef>
          </c:cat>
          <c:val>
            <c:numRef>
              <c:f>CEA!$AO$5:$AO$11</c:f>
              <c:numCache>
                <c:formatCode>0%</c:formatCode>
                <c:ptCount val="7"/>
                <c:pt idx="0">
                  <c:v>-2.2222222222222143E-2</c:v>
                </c:pt>
                <c:pt idx="1">
                  <c:v>-8.8888888888889017E-2</c:v>
                </c:pt>
                <c:pt idx="2">
                  <c:v>2.2222222222222143E-2</c:v>
                </c:pt>
                <c:pt idx="3">
                  <c:v>2.2222222222222143E-2</c:v>
                </c:pt>
                <c:pt idx="4">
                  <c:v>0</c:v>
                </c:pt>
                <c:pt idx="5">
                  <c:v>0</c:v>
                </c:pt>
                <c:pt idx="6">
                  <c:v>0</c:v>
                </c:pt>
              </c:numCache>
            </c:numRef>
          </c:val>
          <c:smooth val="0"/>
          <c:extLst>
            <c:ext xmlns:c16="http://schemas.microsoft.com/office/drawing/2014/chart" uri="{C3380CC4-5D6E-409C-BE32-E72D297353CC}">
              <c16:uniqueId val="{00000008-DEB6-4D25-B998-54F73D36011F}"/>
            </c:ext>
          </c:extLst>
        </c:ser>
        <c:ser>
          <c:idx val="9"/>
          <c:order val="9"/>
          <c:tx>
            <c:strRef>
              <c:f>CEA!$AP$3:$AP$4</c:f>
              <c:strCache>
                <c:ptCount val="2"/>
                <c:pt idx="0">
                  <c:v>10</c:v>
                </c:pt>
                <c:pt idx="1">
                  <c:v> 8.3 </c:v>
                </c:pt>
              </c:strCache>
            </c:strRef>
          </c:tx>
          <c:spPr>
            <a:ln w="28575">
              <a:noFill/>
            </a:ln>
          </c:spPr>
          <c:cat>
            <c:strRef>
              <c:f>CEA!$AF$5:$AF$11</c:f>
              <c:strCache>
                <c:ptCount val="5"/>
                <c:pt idx="0">
                  <c:v>Tid 1</c:v>
                </c:pt>
                <c:pt idx="1">
                  <c:v>Tid 2</c:v>
                </c:pt>
                <c:pt idx="2">
                  <c:v>Tid 3</c:v>
                </c:pt>
                <c:pt idx="3">
                  <c:v>Tid 4</c:v>
                </c:pt>
                <c:pt idx="4">
                  <c:v>Tid 5</c:v>
                </c:pt>
              </c:strCache>
            </c:strRef>
          </c:cat>
          <c:val>
            <c:numRef>
              <c:f>CEA!$AP$5:$AP$11</c:f>
              <c:numCache>
                <c:formatCode>0%</c:formatCode>
                <c:ptCount val="7"/>
                <c:pt idx="0">
                  <c:v>1.2048192771084265E-2</c:v>
                </c:pt>
                <c:pt idx="1">
                  <c:v>4.8192771084337283E-2</c:v>
                </c:pt>
                <c:pt idx="2">
                  <c:v>4.8192771084337283E-2</c:v>
                </c:pt>
                <c:pt idx="3">
                  <c:v>6.024096385542177E-2</c:v>
                </c:pt>
                <c:pt idx="4">
                  <c:v>2.409638554216853E-2</c:v>
                </c:pt>
                <c:pt idx="5">
                  <c:v>0</c:v>
                </c:pt>
                <c:pt idx="6">
                  <c:v>0</c:v>
                </c:pt>
              </c:numCache>
            </c:numRef>
          </c:val>
          <c:smooth val="0"/>
          <c:extLst>
            <c:ext xmlns:c16="http://schemas.microsoft.com/office/drawing/2014/chart" uri="{C3380CC4-5D6E-409C-BE32-E72D297353CC}">
              <c16:uniqueId val="{00000009-DEB6-4D25-B998-54F73D36011F}"/>
            </c:ext>
          </c:extLst>
        </c:ser>
        <c:ser>
          <c:idx val="10"/>
          <c:order val="10"/>
          <c:tx>
            <c:strRef>
              <c:f>CEA!$AQ$3:$AQ$4</c:f>
              <c:strCache>
                <c:ptCount val="2"/>
                <c:pt idx="0">
                  <c:v>11</c:v>
                </c:pt>
                <c:pt idx="1">
                  <c:v> 15.1 </c:v>
                </c:pt>
              </c:strCache>
            </c:strRef>
          </c:tx>
          <c:spPr>
            <a:ln w="28575">
              <a:noFill/>
            </a:ln>
          </c:spPr>
          <c:cat>
            <c:strRef>
              <c:f>CEA!$AF$5:$AF$11</c:f>
              <c:strCache>
                <c:ptCount val="5"/>
                <c:pt idx="0">
                  <c:v>Tid 1</c:v>
                </c:pt>
                <c:pt idx="1">
                  <c:v>Tid 2</c:v>
                </c:pt>
                <c:pt idx="2">
                  <c:v>Tid 3</c:v>
                </c:pt>
                <c:pt idx="3">
                  <c:v>Tid 4</c:v>
                </c:pt>
                <c:pt idx="4">
                  <c:v>Tid 5</c:v>
                </c:pt>
              </c:strCache>
            </c:strRef>
          </c:cat>
          <c:val>
            <c:numRef>
              <c:f>CEA!$AQ$5:$AQ$11</c:f>
              <c:numCache>
                <c:formatCode>0%</c:formatCode>
                <c:ptCount val="7"/>
                <c:pt idx="0">
                  <c:v>-6.6225165562913135E-3</c:v>
                </c:pt>
                <c:pt idx="1">
                  <c:v>1.3245033112582849E-2</c:v>
                </c:pt>
                <c:pt idx="2">
                  <c:v>-6.6225165562913912E-2</c:v>
                </c:pt>
                <c:pt idx="3">
                  <c:v>3.3112582781456901E-2</c:v>
                </c:pt>
                <c:pt idx="4">
                  <c:v>-7.9470198675496651E-2</c:v>
                </c:pt>
                <c:pt idx="5">
                  <c:v>0</c:v>
                </c:pt>
                <c:pt idx="6">
                  <c:v>0</c:v>
                </c:pt>
              </c:numCache>
            </c:numRef>
          </c:val>
          <c:smooth val="0"/>
          <c:extLst>
            <c:ext xmlns:c16="http://schemas.microsoft.com/office/drawing/2014/chart" uri="{C3380CC4-5D6E-409C-BE32-E72D297353CC}">
              <c16:uniqueId val="{0000000A-DEB6-4D25-B998-54F73D36011F}"/>
            </c:ext>
          </c:extLst>
        </c:ser>
        <c:ser>
          <c:idx val="11"/>
          <c:order val="11"/>
          <c:tx>
            <c:strRef>
              <c:f>CEA!$AR$3:$AR$4</c:f>
              <c:strCache>
                <c:ptCount val="2"/>
                <c:pt idx="0">
                  <c:v>12</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CEA!$AR$5:$AR$11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DEB6-4D25-B998-54F73D36011F}"/>
            </c:ext>
          </c:extLst>
        </c:ser>
        <c:ser>
          <c:idx val="12"/>
          <c:order val="12"/>
          <c:tx>
            <c:strRef>
              <c:f>CEA!$AS$3:$AS$4</c:f>
              <c:strCache>
                <c:ptCount val="2"/>
                <c:pt idx="0">
                  <c:v>13</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CEA!$AS$5:$AS$11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DEB6-4D25-B998-54F73D36011F}"/>
            </c:ext>
          </c:extLst>
        </c:ser>
        <c:ser>
          <c:idx val="13"/>
          <c:order val="13"/>
          <c:tx>
            <c:strRef>
              <c:f>CEA!$AT$3:$AT$4</c:f>
              <c:strCache>
                <c:ptCount val="2"/>
                <c:pt idx="0">
                  <c:v>14</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CEA!$AT$5:$AT$11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DEB6-4D25-B998-54F73D36011F}"/>
            </c:ext>
          </c:extLst>
        </c:ser>
        <c:ser>
          <c:idx val="14"/>
          <c:order val="14"/>
          <c:tx>
            <c:strRef>
              <c:f>CEA!$AU$3:$AU$4</c:f>
              <c:strCache>
                <c:ptCount val="2"/>
                <c:pt idx="0">
                  <c:v>15</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CEA!$AU$5:$AU$11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DEB6-4D25-B998-54F73D36011F}"/>
            </c:ext>
          </c:extLst>
        </c:ser>
        <c:ser>
          <c:idx val="15"/>
          <c:order val="15"/>
          <c:tx>
            <c:strRef>
              <c:f>CEA!$AV$3:$AV$4</c:f>
              <c:strCache>
                <c:ptCount val="2"/>
                <c:pt idx="0">
                  <c:v>16</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CEA!$AV$5:$AV$11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DEB6-4D25-B998-54F73D36011F}"/>
            </c:ext>
          </c:extLst>
        </c:ser>
        <c:ser>
          <c:idx val="16"/>
          <c:order val="16"/>
          <c:tx>
            <c:strRef>
              <c:f>CEA!$AW$3:$AW$4</c:f>
              <c:strCache>
                <c:ptCount val="2"/>
                <c:pt idx="0">
                  <c:v>17</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DEB6-4D25-B998-54F73D36011F}"/>
            </c:ext>
          </c:extLst>
        </c:ser>
        <c:ser>
          <c:idx val="17"/>
          <c:order val="17"/>
          <c:tx>
            <c:strRef>
              <c:f>CEA!$AX$3:$AX$4</c:f>
              <c:strCache>
                <c:ptCount val="2"/>
                <c:pt idx="0">
                  <c:v>18</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DEB6-4D25-B998-54F73D36011F}"/>
            </c:ext>
          </c:extLst>
        </c:ser>
        <c:ser>
          <c:idx val="18"/>
          <c:order val="18"/>
          <c:tx>
            <c:strRef>
              <c:f>CEA!$AY$3:$AY$4</c:f>
              <c:strCache>
                <c:ptCount val="2"/>
                <c:pt idx="0">
                  <c:v>19</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DEB6-4D25-B998-54F73D36011F}"/>
            </c:ext>
          </c:extLst>
        </c:ser>
        <c:ser>
          <c:idx val="19"/>
          <c:order val="19"/>
          <c:tx>
            <c:strRef>
              <c:f>CEA!$AZ$3:$AZ$4</c:f>
              <c:strCache>
                <c:ptCount val="2"/>
                <c:pt idx="0">
                  <c:v>20</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DEB6-4D25-B998-54F73D36011F}"/>
            </c:ext>
          </c:extLst>
        </c:ser>
        <c:ser>
          <c:idx val="20"/>
          <c:order val="20"/>
          <c:tx>
            <c:strRef>
              <c:f>CEA!$BA$3:$BA$4</c:f>
              <c:strCache>
                <c:ptCount val="2"/>
                <c:pt idx="0">
                  <c:v>TEa</c:v>
                </c:pt>
              </c:strCache>
            </c:strRef>
          </c:tx>
          <c:spPr>
            <a:ln w="28575">
              <a:solidFill>
                <a:schemeClr val="accent2">
                  <a:lumMod val="60000"/>
                  <a:lumOff val="40000"/>
                </a:schemeClr>
              </a:solidFill>
            </a:ln>
          </c:spPr>
          <c:marker>
            <c:symbol val="none"/>
          </c:marker>
          <c:cat>
            <c:strRef>
              <c:f>CEA!$AF$5:$AF$11</c:f>
              <c:strCache>
                <c:ptCount val="5"/>
                <c:pt idx="0">
                  <c:v>Tid 1</c:v>
                </c:pt>
                <c:pt idx="1">
                  <c:v>Tid 2</c:v>
                </c:pt>
                <c:pt idx="2">
                  <c:v>Tid 3</c:v>
                </c:pt>
                <c:pt idx="3">
                  <c:v>Tid 4</c:v>
                </c:pt>
                <c:pt idx="4">
                  <c:v>Tid 5</c:v>
                </c:pt>
              </c:strCache>
            </c:strRef>
          </c:cat>
          <c:val>
            <c:numRef>
              <c:f>CEA!$BA$5:$BA$11</c:f>
              <c:numCache>
                <c:formatCode>0%</c:formatCode>
                <c:ptCount val="7"/>
                <c:pt idx="0">
                  <c:v>0.249</c:v>
                </c:pt>
                <c:pt idx="1">
                  <c:v>0.249</c:v>
                </c:pt>
                <c:pt idx="2">
                  <c:v>0.249</c:v>
                </c:pt>
                <c:pt idx="3">
                  <c:v>0.249</c:v>
                </c:pt>
                <c:pt idx="4">
                  <c:v>0.249</c:v>
                </c:pt>
                <c:pt idx="5">
                  <c:v>0</c:v>
                </c:pt>
                <c:pt idx="6">
                  <c:v>0</c:v>
                </c:pt>
              </c:numCache>
            </c:numRef>
          </c:val>
          <c:smooth val="0"/>
          <c:extLst>
            <c:ext xmlns:c16="http://schemas.microsoft.com/office/drawing/2014/chart" uri="{C3380CC4-5D6E-409C-BE32-E72D297353CC}">
              <c16:uniqueId val="{00000014-DEB6-4D25-B998-54F73D36011F}"/>
            </c:ext>
          </c:extLst>
        </c:ser>
        <c:ser>
          <c:idx val="21"/>
          <c:order val="21"/>
          <c:tx>
            <c:strRef>
              <c:f>CEA!$BB$3:$BB$4</c:f>
              <c:strCache>
                <c:ptCount val="2"/>
                <c:pt idx="0">
                  <c:v>B</c:v>
                </c:pt>
              </c:strCache>
            </c:strRef>
          </c:tx>
          <c:spPr>
            <a:ln w="28575">
              <a:solidFill>
                <a:schemeClr val="accent1"/>
              </a:solidFill>
            </a:ln>
          </c:spPr>
          <c:marker>
            <c:symbol val="none"/>
          </c:marker>
          <c:cat>
            <c:strRef>
              <c:f>CEA!$AF$5:$AF$11</c:f>
              <c:strCache>
                <c:ptCount val="5"/>
                <c:pt idx="0">
                  <c:v>Tid 1</c:v>
                </c:pt>
                <c:pt idx="1">
                  <c:v>Tid 2</c:v>
                </c:pt>
                <c:pt idx="2">
                  <c:v>Tid 3</c:v>
                </c:pt>
                <c:pt idx="3">
                  <c:v>Tid 4</c:v>
                </c:pt>
                <c:pt idx="4">
                  <c:v>Tid 5</c:v>
                </c:pt>
              </c:strCache>
            </c:strRef>
          </c:cat>
          <c:val>
            <c:numRef>
              <c:f>CEA!$BB$5:$BB$11</c:f>
              <c:numCache>
                <c:formatCode>0%</c:formatCode>
                <c:ptCount val="7"/>
                <c:pt idx="0">
                  <c:v>0.14299999999999999</c:v>
                </c:pt>
                <c:pt idx="1">
                  <c:v>0.14299999999999999</c:v>
                </c:pt>
                <c:pt idx="2">
                  <c:v>0.14299999999999999</c:v>
                </c:pt>
                <c:pt idx="3">
                  <c:v>0.14299999999999999</c:v>
                </c:pt>
                <c:pt idx="4">
                  <c:v>0.14299999999999999</c:v>
                </c:pt>
                <c:pt idx="5">
                  <c:v>0</c:v>
                </c:pt>
                <c:pt idx="6">
                  <c:v>0</c:v>
                </c:pt>
              </c:numCache>
            </c:numRef>
          </c:val>
          <c:smooth val="0"/>
          <c:extLst>
            <c:ext xmlns:c16="http://schemas.microsoft.com/office/drawing/2014/chart" uri="{C3380CC4-5D6E-409C-BE32-E72D297353CC}">
              <c16:uniqueId val="{00000015-DEB6-4D25-B998-54F73D36011F}"/>
            </c:ext>
          </c:extLst>
        </c:ser>
        <c:ser>
          <c:idx val="22"/>
          <c:order val="22"/>
          <c:tx>
            <c:strRef>
              <c:f>CEA!$BC$3:$BC$4</c:f>
              <c:strCache>
                <c:ptCount val="2"/>
                <c:pt idx="0">
                  <c:v>-B</c:v>
                </c:pt>
              </c:strCache>
            </c:strRef>
          </c:tx>
          <c:spPr>
            <a:ln w="28575">
              <a:solidFill>
                <a:srgbClr val="4F81BD"/>
              </a:solidFill>
            </a:ln>
          </c:spPr>
          <c:marker>
            <c:symbol val="none"/>
          </c:marker>
          <c:cat>
            <c:strRef>
              <c:f>CEA!$AF$5:$AF$11</c:f>
              <c:strCache>
                <c:ptCount val="5"/>
                <c:pt idx="0">
                  <c:v>Tid 1</c:v>
                </c:pt>
                <c:pt idx="1">
                  <c:v>Tid 2</c:v>
                </c:pt>
                <c:pt idx="2">
                  <c:v>Tid 3</c:v>
                </c:pt>
                <c:pt idx="3">
                  <c:v>Tid 4</c:v>
                </c:pt>
                <c:pt idx="4">
                  <c:v>Tid 5</c:v>
                </c:pt>
              </c:strCache>
            </c:strRef>
          </c:cat>
          <c:val>
            <c:numRef>
              <c:f>CEA!$BC$5:$BC$11</c:f>
              <c:numCache>
                <c:formatCode>0%</c:formatCode>
                <c:ptCount val="7"/>
                <c:pt idx="0">
                  <c:v>-0.14299999999999999</c:v>
                </c:pt>
                <c:pt idx="1">
                  <c:v>-0.14299999999999999</c:v>
                </c:pt>
                <c:pt idx="2">
                  <c:v>-0.14299999999999999</c:v>
                </c:pt>
                <c:pt idx="3">
                  <c:v>-0.14299999999999999</c:v>
                </c:pt>
                <c:pt idx="4">
                  <c:v>-0.14299999999999999</c:v>
                </c:pt>
                <c:pt idx="5">
                  <c:v>0</c:v>
                </c:pt>
                <c:pt idx="6">
                  <c:v>0</c:v>
                </c:pt>
              </c:numCache>
            </c:numRef>
          </c:val>
          <c:smooth val="0"/>
          <c:extLst>
            <c:ext xmlns:c16="http://schemas.microsoft.com/office/drawing/2014/chart" uri="{C3380CC4-5D6E-409C-BE32-E72D297353CC}">
              <c16:uniqueId val="{00000016-DEB6-4D25-B998-54F73D36011F}"/>
            </c:ext>
          </c:extLst>
        </c:ser>
        <c:ser>
          <c:idx val="23"/>
          <c:order val="23"/>
          <c:tx>
            <c:strRef>
              <c:f>CEA!$BD$3:$BD$4</c:f>
              <c:strCache>
                <c:ptCount val="2"/>
                <c:pt idx="0">
                  <c:v>-TEa</c:v>
                </c:pt>
              </c:strCache>
            </c:strRef>
          </c:tx>
          <c:spPr>
            <a:ln w="28575">
              <a:solidFill>
                <a:srgbClr val="C0504D">
                  <a:lumMod val="60000"/>
                  <a:lumOff val="40000"/>
                </a:srgbClr>
              </a:solidFill>
            </a:ln>
          </c:spPr>
          <c:marker>
            <c:symbol val="none"/>
          </c:marker>
          <c:cat>
            <c:strRef>
              <c:f>CEA!$AF$5:$AF$11</c:f>
              <c:strCache>
                <c:ptCount val="5"/>
                <c:pt idx="0">
                  <c:v>Tid 1</c:v>
                </c:pt>
                <c:pt idx="1">
                  <c:v>Tid 2</c:v>
                </c:pt>
                <c:pt idx="2">
                  <c:v>Tid 3</c:v>
                </c:pt>
                <c:pt idx="3">
                  <c:v>Tid 4</c:v>
                </c:pt>
                <c:pt idx="4">
                  <c:v>Tid 5</c:v>
                </c:pt>
              </c:strCache>
            </c:strRef>
          </c:cat>
          <c:val>
            <c:numRef>
              <c:f>CEA!$BD$5:$BD$11</c:f>
              <c:numCache>
                <c:formatCode>0%</c:formatCode>
                <c:ptCount val="7"/>
                <c:pt idx="0">
                  <c:v>-0.249</c:v>
                </c:pt>
                <c:pt idx="1">
                  <c:v>-0.249</c:v>
                </c:pt>
                <c:pt idx="2">
                  <c:v>-0.249</c:v>
                </c:pt>
                <c:pt idx="3">
                  <c:v>-0.249</c:v>
                </c:pt>
                <c:pt idx="4">
                  <c:v>-0.249</c:v>
                </c:pt>
                <c:pt idx="5">
                  <c:v>0</c:v>
                </c:pt>
                <c:pt idx="6">
                  <c:v>0</c:v>
                </c:pt>
              </c:numCache>
            </c:numRef>
          </c:val>
          <c:smooth val="0"/>
          <c:extLst>
            <c:ext xmlns:c16="http://schemas.microsoft.com/office/drawing/2014/chart" uri="{C3380CC4-5D6E-409C-BE32-E72D297353CC}">
              <c16:uniqueId val="{00000017-DEB6-4D25-B998-54F73D36011F}"/>
            </c:ext>
          </c:extLst>
        </c:ser>
        <c:ser>
          <c:idx val="24"/>
          <c:order val="24"/>
          <c:tx>
            <c:strRef>
              <c:f>CEA!$BE$3:$BE$4</c:f>
              <c:strCache>
                <c:ptCount val="2"/>
                <c:pt idx="0">
                  <c:v>M</c:v>
                </c:pt>
              </c:strCache>
            </c:strRef>
          </c:tx>
          <c:spPr>
            <a:ln w="28575">
              <a:noFill/>
            </a:ln>
          </c:spPr>
          <c:marker>
            <c:symbol val="none"/>
          </c:marker>
          <c:errBars>
            <c:errDir val="y"/>
            <c:errBarType val="both"/>
            <c:errValType val="cust"/>
            <c:noEndCap val="0"/>
            <c:plus>
              <c:numRef>
                <c:f>CEA!$BF$5:$BF$11</c:f>
                <c:numCache>
                  <c:formatCode>General</c:formatCode>
                  <c:ptCount val="7"/>
                  <c:pt idx="0">
                    <c:v>4.3374249264049383E-2</c:v>
                  </c:pt>
                  <c:pt idx="1">
                    <c:v>6.7320689636159475E-2</c:v>
                  </c:pt>
                  <c:pt idx="2">
                    <c:v>2.8759488835463705E-2</c:v>
                  </c:pt>
                  <c:pt idx="3">
                    <c:v>2.7950684245818504E-2</c:v>
                  </c:pt>
                  <c:pt idx="4">
                    <c:v>3.3428269019437913E-2</c:v>
                  </c:pt>
                  <c:pt idx="5">
                    <c:v>0</c:v>
                  </c:pt>
                  <c:pt idx="6">
                    <c:v>0</c:v>
                  </c:pt>
                </c:numCache>
              </c:numRef>
            </c:plus>
            <c:minus>
              <c:numRef>
                <c:f>CEA!$BF$5:$BF$11</c:f>
                <c:numCache>
                  <c:formatCode>General</c:formatCode>
                  <c:ptCount val="7"/>
                  <c:pt idx="0">
                    <c:v>4.3374249264049383E-2</c:v>
                  </c:pt>
                  <c:pt idx="1">
                    <c:v>6.7320689636159475E-2</c:v>
                  </c:pt>
                  <c:pt idx="2">
                    <c:v>2.8759488835463705E-2</c:v>
                  </c:pt>
                  <c:pt idx="3">
                    <c:v>2.7950684245818504E-2</c:v>
                  </c:pt>
                  <c:pt idx="4">
                    <c:v>3.3428269019437913E-2</c:v>
                  </c:pt>
                  <c:pt idx="5">
                    <c:v>0</c:v>
                  </c:pt>
                  <c:pt idx="6">
                    <c:v>0</c:v>
                  </c:pt>
                </c:numCache>
              </c:numRef>
            </c:minus>
            <c:spPr>
              <a:ln w="254000">
                <a:solidFill>
                  <a:sysClr val="windowText" lastClr="000000">
                    <a:alpha val="19000"/>
                  </a:sysClr>
                </a:solidFill>
              </a:ln>
            </c:spPr>
          </c:errBars>
          <c:cat>
            <c:strRef>
              <c:f>CEA!$AF$5:$AF$11</c:f>
              <c:strCache>
                <c:ptCount val="5"/>
                <c:pt idx="0">
                  <c:v>Tid 1</c:v>
                </c:pt>
                <c:pt idx="1">
                  <c:v>Tid 2</c:v>
                </c:pt>
                <c:pt idx="2">
                  <c:v>Tid 3</c:v>
                </c:pt>
                <c:pt idx="3">
                  <c:v>Tid 4</c:v>
                </c:pt>
                <c:pt idx="4">
                  <c:v>Tid 5</c:v>
                </c:pt>
              </c:strCache>
            </c:strRef>
          </c:cat>
          <c:val>
            <c:numRef>
              <c:f>CEA!$BE$5:$BE$11</c:f>
              <c:numCache>
                <c:formatCode>0%</c:formatCode>
                <c:ptCount val="7"/>
                <c:pt idx="0">
                  <c:v>-9.5965005942814305E-3</c:v>
                </c:pt>
                <c:pt idx="1">
                  <c:v>-1.8811218829424901E-2</c:v>
                </c:pt>
                <c:pt idx="2">
                  <c:v>-2.0687236299990818E-2</c:v>
                </c:pt>
                <c:pt idx="3">
                  <c:v>-4.6034545363458886E-3</c:v>
                </c:pt>
                <c:pt idx="4">
                  <c:v>7.1218130872457476E-4</c:v>
                </c:pt>
                <c:pt idx="5">
                  <c:v>0</c:v>
                </c:pt>
                <c:pt idx="6">
                  <c:v>0</c:v>
                </c:pt>
              </c:numCache>
            </c:numRef>
          </c:val>
          <c:smooth val="0"/>
          <c:extLst>
            <c:ext xmlns:c16="http://schemas.microsoft.com/office/drawing/2014/chart" uri="{C3380CC4-5D6E-409C-BE32-E72D297353CC}">
              <c16:uniqueId val="{00000018-DEB6-4D25-B998-54F73D36011F}"/>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CEA!$BH$3:$BH$4</c:f>
              <c:strCache>
                <c:ptCount val="2"/>
                <c:pt idx="0">
                  <c:v>1</c:v>
                </c:pt>
                <c:pt idx="1">
                  <c:v> 20.4 </c:v>
                </c:pt>
              </c:strCache>
            </c:strRef>
          </c:tx>
          <c:spPr>
            <a:ln>
              <a:noFill/>
            </a:ln>
          </c:spPr>
          <c:cat>
            <c:strRef>
              <c:f>CEA!$AF$5:$AF$11</c:f>
              <c:strCache>
                <c:ptCount val="5"/>
                <c:pt idx="0">
                  <c:v>Tid 1</c:v>
                </c:pt>
                <c:pt idx="1">
                  <c:v>Tid 2</c:v>
                </c:pt>
                <c:pt idx="2">
                  <c:v>Tid 3</c:v>
                </c:pt>
                <c:pt idx="3">
                  <c:v>Tid 4</c:v>
                </c:pt>
                <c:pt idx="4">
                  <c:v>Tid 5</c:v>
                </c:pt>
              </c:strCache>
            </c:strRef>
          </c:cat>
          <c:val>
            <c:numRef>
              <c:f>CEA!$BH$5:$BH$11</c:f>
              <c:numCache>
                <c:formatCode>General</c:formatCode>
                <c:ptCount val="7"/>
                <c:pt idx="0">
                  <c:v>-0.19999999999999929</c:v>
                </c:pt>
                <c:pt idx="1">
                  <c:v>-0.89999999999999858</c:v>
                </c:pt>
                <c:pt idx="2">
                  <c:v>-0.59999999999999787</c:v>
                </c:pt>
                <c:pt idx="3">
                  <c:v>-0.89999999999999858</c:v>
                </c:pt>
                <c:pt idx="4">
                  <c:v>0.40000000000000213</c:v>
                </c:pt>
                <c:pt idx="5">
                  <c:v>0</c:v>
                </c:pt>
                <c:pt idx="6">
                  <c:v>0</c:v>
                </c:pt>
              </c:numCache>
            </c:numRef>
          </c:val>
          <c:smooth val="0"/>
          <c:extLst>
            <c:ext xmlns:c16="http://schemas.microsoft.com/office/drawing/2014/chart" uri="{C3380CC4-5D6E-409C-BE32-E72D297353CC}">
              <c16:uniqueId val="{00000000-3D44-4758-9C77-85F7E9490F78}"/>
            </c:ext>
          </c:extLst>
        </c:ser>
        <c:ser>
          <c:idx val="1"/>
          <c:order val="1"/>
          <c:tx>
            <c:strRef>
              <c:f>CEA!$BI$3:$BI$4</c:f>
              <c:strCache>
                <c:ptCount val="2"/>
                <c:pt idx="0">
                  <c:v>2</c:v>
                </c:pt>
                <c:pt idx="1">
                  <c:v> 1.3 </c:v>
                </c:pt>
              </c:strCache>
            </c:strRef>
          </c:tx>
          <c:spPr>
            <a:ln>
              <a:noFill/>
            </a:ln>
          </c:spPr>
          <c:cat>
            <c:strRef>
              <c:f>CEA!$AF$5:$AF$11</c:f>
              <c:strCache>
                <c:ptCount val="5"/>
                <c:pt idx="0">
                  <c:v>Tid 1</c:v>
                </c:pt>
                <c:pt idx="1">
                  <c:v>Tid 2</c:v>
                </c:pt>
                <c:pt idx="2">
                  <c:v>Tid 3</c:v>
                </c:pt>
                <c:pt idx="3">
                  <c:v>Tid 4</c:v>
                </c:pt>
                <c:pt idx="4">
                  <c:v>Tid 5</c:v>
                </c:pt>
              </c:strCache>
            </c:strRef>
          </c:cat>
          <c:val>
            <c:numRef>
              <c:f>CEA!$BI$5:$BI$11</c:f>
              <c:numCache>
                <c:formatCode>General</c:formatCode>
                <c:ptCount val="7"/>
                <c:pt idx="0">
                  <c:v>0.19999999999999996</c:v>
                </c:pt>
                <c:pt idx="1">
                  <c:v>0.19999999999999996</c:v>
                </c:pt>
                <c:pt idx="2">
                  <c:v>0</c:v>
                </c:pt>
                <c:pt idx="3">
                  <c:v>0</c:v>
                </c:pt>
                <c:pt idx="4">
                  <c:v>0</c:v>
                </c:pt>
                <c:pt idx="5">
                  <c:v>0</c:v>
                </c:pt>
                <c:pt idx="6">
                  <c:v>0</c:v>
                </c:pt>
              </c:numCache>
            </c:numRef>
          </c:val>
          <c:smooth val="0"/>
          <c:extLst>
            <c:ext xmlns:c16="http://schemas.microsoft.com/office/drawing/2014/chart" uri="{C3380CC4-5D6E-409C-BE32-E72D297353CC}">
              <c16:uniqueId val="{00000001-3D44-4758-9C77-85F7E9490F78}"/>
            </c:ext>
          </c:extLst>
        </c:ser>
        <c:ser>
          <c:idx val="2"/>
          <c:order val="2"/>
          <c:tx>
            <c:strRef>
              <c:f>CEA!$BJ$3:$BJ$4</c:f>
              <c:strCache>
                <c:ptCount val="2"/>
                <c:pt idx="0">
                  <c:v>3</c:v>
                </c:pt>
                <c:pt idx="1">
                  <c:v> 2.2 </c:v>
                </c:pt>
              </c:strCache>
            </c:strRef>
          </c:tx>
          <c:spPr>
            <a:ln>
              <a:noFill/>
            </a:ln>
          </c:spPr>
          <c:cat>
            <c:strRef>
              <c:f>CEA!$AF$5:$AF$11</c:f>
              <c:strCache>
                <c:ptCount val="5"/>
                <c:pt idx="0">
                  <c:v>Tid 1</c:v>
                </c:pt>
                <c:pt idx="1">
                  <c:v>Tid 2</c:v>
                </c:pt>
                <c:pt idx="2">
                  <c:v>Tid 3</c:v>
                </c:pt>
                <c:pt idx="3">
                  <c:v>Tid 4</c:v>
                </c:pt>
                <c:pt idx="4">
                  <c:v>Tid 5</c:v>
                </c:pt>
              </c:strCache>
            </c:strRef>
          </c:cat>
          <c:val>
            <c:numRef>
              <c:f>CEA!$BJ$5:$BJ$11</c:f>
              <c:numCache>
                <c:formatCode>General</c:formatCode>
                <c:ptCount val="7"/>
                <c:pt idx="0">
                  <c:v>-0.20000000000000018</c:v>
                </c:pt>
                <c:pt idx="1">
                  <c:v>-0.20000000000000018</c:v>
                </c:pt>
                <c:pt idx="2">
                  <c:v>-0.20000000000000018</c:v>
                </c:pt>
                <c:pt idx="3">
                  <c:v>0</c:v>
                </c:pt>
                <c:pt idx="4">
                  <c:v>-0.20000000000000018</c:v>
                </c:pt>
                <c:pt idx="5">
                  <c:v>0</c:v>
                </c:pt>
                <c:pt idx="6">
                  <c:v>0</c:v>
                </c:pt>
              </c:numCache>
            </c:numRef>
          </c:val>
          <c:smooth val="0"/>
          <c:extLst>
            <c:ext xmlns:c16="http://schemas.microsoft.com/office/drawing/2014/chart" uri="{C3380CC4-5D6E-409C-BE32-E72D297353CC}">
              <c16:uniqueId val="{00000002-3D44-4758-9C77-85F7E9490F78}"/>
            </c:ext>
          </c:extLst>
        </c:ser>
        <c:ser>
          <c:idx val="3"/>
          <c:order val="3"/>
          <c:tx>
            <c:strRef>
              <c:f>CEA!$BK$3:$BK$4</c:f>
              <c:strCache>
                <c:ptCount val="2"/>
                <c:pt idx="0">
                  <c:v>4</c:v>
                </c:pt>
                <c:pt idx="1">
                  <c:v> 9.1 </c:v>
                </c:pt>
              </c:strCache>
            </c:strRef>
          </c:tx>
          <c:spPr>
            <a:ln>
              <a:noFill/>
            </a:ln>
          </c:spPr>
          <c:cat>
            <c:strRef>
              <c:f>CEA!$AF$5:$AF$11</c:f>
              <c:strCache>
                <c:ptCount val="5"/>
                <c:pt idx="0">
                  <c:v>Tid 1</c:v>
                </c:pt>
                <c:pt idx="1">
                  <c:v>Tid 2</c:v>
                </c:pt>
                <c:pt idx="2">
                  <c:v>Tid 3</c:v>
                </c:pt>
                <c:pt idx="3">
                  <c:v>Tid 4</c:v>
                </c:pt>
                <c:pt idx="4">
                  <c:v>Tid 5</c:v>
                </c:pt>
              </c:strCache>
            </c:strRef>
          </c:cat>
          <c:val>
            <c:numRef>
              <c:f>CEA!$BK$5:$BK$11</c:f>
              <c:numCache>
                <c:formatCode>General</c:formatCode>
                <c:ptCount val="7"/>
                <c:pt idx="0">
                  <c:v>-9.9999999999999645E-2</c:v>
                </c:pt>
                <c:pt idx="1">
                  <c:v>0</c:v>
                </c:pt>
                <c:pt idx="2">
                  <c:v>0</c:v>
                </c:pt>
                <c:pt idx="3">
                  <c:v>-9.9999999999999645E-2</c:v>
                </c:pt>
                <c:pt idx="4">
                  <c:v>-0.19999999999999929</c:v>
                </c:pt>
                <c:pt idx="5">
                  <c:v>0</c:v>
                </c:pt>
                <c:pt idx="6">
                  <c:v>0</c:v>
                </c:pt>
              </c:numCache>
            </c:numRef>
          </c:val>
          <c:smooth val="0"/>
          <c:extLst>
            <c:ext xmlns:c16="http://schemas.microsoft.com/office/drawing/2014/chart" uri="{C3380CC4-5D6E-409C-BE32-E72D297353CC}">
              <c16:uniqueId val="{00000003-3D44-4758-9C77-85F7E9490F78}"/>
            </c:ext>
          </c:extLst>
        </c:ser>
        <c:ser>
          <c:idx val="4"/>
          <c:order val="4"/>
          <c:tx>
            <c:strRef>
              <c:f>CEA!$BL$3:$BL$4</c:f>
              <c:strCache>
                <c:ptCount val="2"/>
                <c:pt idx="0">
                  <c:v>5</c:v>
                </c:pt>
                <c:pt idx="1">
                  <c:v> 2.5 </c:v>
                </c:pt>
              </c:strCache>
            </c:strRef>
          </c:tx>
          <c:spPr>
            <a:ln>
              <a:noFill/>
            </a:ln>
          </c:spPr>
          <c:cat>
            <c:strRef>
              <c:f>CEA!$AF$5:$AF$11</c:f>
              <c:strCache>
                <c:ptCount val="5"/>
                <c:pt idx="0">
                  <c:v>Tid 1</c:v>
                </c:pt>
                <c:pt idx="1">
                  <c:v>Tid 2</c:v>
                </c:pt>
                <c:pt idx="2">
                  <c:v>Tid 3</c:v>
                </c:pt>
                <c:pt idx="3">
                  <c:v>Tid 4</c:v>
                </c:pt>
                <c:pt idx="4">
                  <c:v>Tid 5</c:v>
                </c:pt>
              </c:strCache>
            </c:strRef>
          </c:cat>
          <c:val>
            <c:numRef>
              <c:f>CEA!$BL$5:$BL$11</c:f>
              <c:numCache>
                <c:formatCode>General</c:formatCode>
                <c:ptCount val="7"/>
                <c:pt idx="0">
                  <c:v>-0.10000000000000009</c:v>
                </c:pt>
                <c:pt idx="1">
                  <c:v>-0.39999999999999991</c:v>
                </c:pt>
                <c:pt idx="2">
                  <c:v>-0.10000000000000009</c:v>
                </c:pt>
                <c:pt idx="3">
                  <c:v>-0.10000000000000009</c:v>
                </c:pt>
                <c:pt idx="4">
                  <c:v>0</c:v>
                </c:pt>
                <c:pt idx="5">
                  <c:v>0</c:v>
                </c:pt>
                <c:pt idx="6">
                  <c:v>0</c:v>
                </c:pt>
              </c:numCache>
            </c:numRef>
          </c:val>
          <c:smooth val="0"/>
          <c:extLst>
            <c:ext xmlns:c16="http://schemas.microsoft.com/office/drawing/2014/chart" uri="{C3380CC4-5D6E-409C-BE32-E72D297353CC}">
              <c16:uniqueId val="{00000004-3D44-4758-9C77-85F7E9490F78}"/>
            </c:ext>
          </c:extLst>
        </c:ser>
        <c:ser>
          <c:idx val="5"/>
          <c:order val="5"/>
          <c:tx>
            <c:strRef>
              <c:f>CEA!$BM$3:$BM$4</c:f>
              <c:strCache>
                <c:ptCount val="2"/>
                <c:pt idx="0">
                  <c:v>6</c:v>
                </c:pt>
                <c:pt idx="1">
                  <c:v> 10.1 </c:v>
                </c:pt>
              </c:strCache>
            </c:strRef>
          </c:tx>
          <c:spPr>
            <a:ln>
              <a:noFill/>
            </a:ln>
          </c:spPr>
          <c:cat>
            <c:strRef>
              <c:f>CEA!$AF$5:$AF$11</c:f>
              <c:strCache>
                <c:ptCount val="5"/>
                <c:pt idx="0">
                  <c:v>Tid 1</c:v>
                </c:pt>
                <c:pt idx="1">
                  <c:v>Tid 2</c:v>
                </c:pt>
                <c:pt idx="2">
                  <c:v>Tid 3</c:v>
                </c:pt>
                <c:pt idx="3">
                  <c:v>Tid 4</c:v>
                </c:pt>
                <c:pt idx="4">
                  <c:v>Tid 5</c:v>
                </c:pt>
              </c:strCache>
            </c:strRef>
          </c:cat>
          <c:val>
            <c:numRef>
              <c:f>CEA!$BM$5:$BM$11</c:f>
              <c:numCache>
                <c:formatCode>General</c:formatCode>
                <c:ptCount val="7"/>
                <c:pt idx="0">
                  <c:v>0</c:v>
                </c:pt>
                <c:pt idx="1">
                  <c:v>0</c:v>
                </c:pt>
                <c:pt idx="2">
                  <c:v>0</c:v>
                </c:pt>
                <c:pt idx="3">
                  <c:v>0.20000000000000107</c:v>
                </c:pt>
                <c:pt idx="4">
                  <c:v>0.40000000000000036</c:v>
                </c:pt>
                <c:pt idx="5">
                  <c:v>0</c:v>
                </c:pt>
                <c:pt idx="6">
                  <c:v>0</c:v>
                </c:pt>
              </c:numCache>
            </c:numRef>
          </c:val>
          <c:smooth val="0"/>
          <c:extLst>
            <c:ext xmlns:c16="http://schemas.microsoft.com/office/drawing/2014/chart" uri="{C3380CC4-5D6E-409C-BE32-E72D297353CC}">
              <c16:uniqueId val="{00000005-3D44-4758-9C77-85F7E9490F78}"/>
            </c:ext>
          </c:extLst>
        </c:ser>
        <c:ser>
          <c:idx val="6"/>
          <c:order val="6"/>
          <c:tx>
            <c:strRef>
              <c:f>CEA!$BN$3:$BN$4</c:f>
              <c:strCache>
                <c:ptCount val="2"/>
                <c:pt idx="0">
                  <c:v>7</c:v>
                </c:pt>
                <c:pt idx="1">
                  <c:v> 2.2 </c:v>
                </c:pt>
              </c:strCache>
            </c:strRef>
          </c:tx>
          <c:spPr>
            <a:ln>
              <a:noFill/>
            </a:ln>
          </c:spPr>
          <c:cat>
            <c:strRef>
              <c:f>CEA!$AF$5:$AF$11</c:f>
              <c:strCache>
                <c:ptCount val="5"/>
                <c:pt idx="0">
                  <c:v>Tid 1</c:v>
                </c:pt>
                <c:pt idx="1">
                  <c:v>Tid 2</c:v>
                </c:pt>
                <c:pt idx="2">
                  <c:v>Tid 3</c:v>
                </c:pt>
                <c:pt idx="3">
                  <c:v>Tid 4</c:v>
                </c:pt>
                <c:pt idx="4">
                  <c:v>Tid 5</c:v>
                </c:pt>
              </c:strCache>
            </c:strRef>
          </c:cat>
          <c:val>
            <c:numRef>
              <c:f>CEA!$BN$5:$BN$11</c:f>
              <c:numCache>
                <c:formatCode>General</c:formatCode>
                <c:ptCount val="7"/>
                <c:pt idx="0">
                  <c:v>-0.20000000000000018</c:v>
                </c:pt>
                <c:pt idx="1">
                  <c:v>-0.20000000000000018</c:v>
                </c:pt>
                <c:pt idx="2">
                  <c:v>0</c:v>
                </c:pt>
                <c:pt idx="3">
                  <c:v>-0.20000000000000018</c:v>
                </c:pt>
                <c:pt idx="4">
                  <c:v>9.9999999999999645E-2</c:v>
                </c:pt>
                <c:pt idx="5">
                  <c:v>0</c:v>
                </c:pt>
                <c:pt idx="6">
                  <c:v>0</c:v>
                </c:pt>
              </c:numCache>
            </c:numRef>
          </c:val>
          <c:smooth val="0"/>
          <c:extLst>
            <c:ext xmlns:c16="http://schemas.microsoft.com/office/drawing/2014/chart" uri="{C3380CC4-5D6E-409C-BE32-E72D297353CC}">
              <c16:uniqueId val="{00000006-3D44-4758-9C77-85F7E9490F78}"/>
            </c:ext>
          </c:extLst>
        </c:ser>
        <c:ser>
          <c:idx val="7"/>
          <c:order val="7"/>
          <c:tx>
            <c:strRef>
              <c:f>CEA!$BO$3:$BO$4</c:f>
              <c:strCache>
                <c:ptCount val="2"/>
                <c:pt idx="0">
                  <c:v>8</c:v>
                </c:pt>
                <c:pt idx="1">
                  <c:v> 1.4 </c:v>
                </c:pt>
              </c:strCache>
            </c:strRef>
          </c:tx>
          <c:spPr>
            <a:ln w="28575">
              <a:noFill/>
            </a:ln>
          </c:spPr>
          <c:cat>
            <c:strRef>
              <c:f>CEA!$AF$5:$AF$11</c:f>
              <c:strCache>
                <c:ptCount val="5"/>
                <c:pt idx="0">
                  <c:v>Tid 1</c:v>
                </c:pt>
                <c:pt idx="1">
                  <c:v>Tid 2</c:v>
                </c:pt>
                <c:pt idx="2">
                  <c:v>Tid 3</c:v>
                </c:pt>
                <c:pt idx="3">
                  <c:v>Tid 4</c:v>
                </c:pt>
                <c:pt idx="4">
                  <c:v>Tid 5</c:v>
                </c:pt>
              </c:strCache>
            </c:strRef>
          </c:cat>
          <c:val>
            <c:numRef>
              <c:f>CEA!$BO$5:$BO$11</c:f>
              <c:numCache>
                <c:formatCode>General</c:formatCode>
                <c:ptCount val="7"/>
                <c:pt idx="0">
                  <c:v>0</c:v>
                </c:pt>
                <c:pt idx="1">
                  <c:v>0.10000000000000009</c:v>
                </c:pt>
                <c:pt idx="2">
                  <c:v>-9.9999999999999867E-2</c:v>
                </c:pt>
                <c:pt idx="3">
                  <c:v>0</c:v>
                </c:pt>
                <c:pt idx="4">
                  <c:v>0.10000000000000009</c:v>
                </c:pt>
                <c:pt idx="5">
                  <c:v>0</c:v>
                </c:pt>
                <c:pt idx="6">
                  <c:v>0</c:v>
                </c:pt>
              </c:numCache>
            </c:numRef>
          </c:val>
          <c:smooth val="0"/>
          <c:extLst>
            <c:ext xmlns:c16="http://schemas.microsoft.com/office/drawing/2014/chart" uri="{C3380CC4-5D6E-409C-BE32-E72D297353CC}">
              <c16:uniqueId val="{00000007-3D44-4758-9C77-85F7E9490F78}"/>
            </c:ext>
          </c:extLst>
        </c:ser>
        <c:ser>
          <c:idx val="8"/>
          <c:order val="8"/>
          <c:tx>
            <c:strRef>
              <c:f>CEA!$BP$3:$BP$4</c:f>
              <c:strCache>
                <c:ptCount val="2"/>
                <c:pt idx="0">
                  <c:v>9</c:v>
                </c:pt>
                <c:pt idx="1">
                  <c:v> 4.5 </c:v>
                </c:pt>
              </c:strCache>
            </c:strRef>
          </c:tx>
          <c:spPr>
            <a:ln w="28575">
              <a:noFill/>
            </a:ln>
          </c:spPr>
          <c:cat>
            <c:strRef>
              <c:f>CEA!$AF$5:$AF$11</c:f>
              <c:strCache>
                <c:ptCount val="5"/>
                <c:pt idx="0">
                  <c:v>Tid 1</c:v>
                </c:pt>
                <c:pt idx="1">
                  <c:v>Tid 2</c:v>
                </c:pt>
                <c:pt idx="2">
                  <c:v>Tid 3</c:v>
                </c:pt>
                <c:pt idx="3">
                  <c:v>Tid 4</c:v>
                </c:pt>
                <c:pt idx="4">
                  <c:v>Tid 5</c:v>
                </c:pt>
              </c:strCache>
            </c:strRef>
          </c:cat>
          <c:val>
            <c:numRef>
              <c:f>CEA!$BP$5:$BP$11</c:f>
              <c:numCache>
                <c:formatCode>General</c:formatCode>
                <c:ptCount val="7"/>
                <c:pt idx="0">
                  <c:v>-9.9999999999999645E-2</c:v>
                </c:pt>
                <c:pt idx="1">
                  <c:v>-0.40000000000000036</c:v>
                </c:pt>
                <c:pt idx="2">
                  <c:v>9.9999999999999645E-2</c:v>
                </c:pt>
                <c:pt idx="3">
                  <c:v>9.9999999999999645E-2</c:v>
                </c:pt>
                <c:pt idx="4">
                  <c:v>0</c:v>
                </c:pt>
                <c:pt idx="5">
                  <c:v>0</c:v>
                </c:pt>
                <c:pt idx="6">
                  <c:v>0</c:v>
                </c:pt>
              </c:numCache>
            </c:numRef>
          </c:val>
          <c:smooth val="0"/>
          <c:extLst>
            <c:ext xmlns:c16="http://schemas.microsoft.com/office/drawing/2014/chart" uri="{C3380CC4-5D6E-409C-BE32-E72D297353CC}">
              <c16:uniqueId val="{00000008-3D44-4758-9C77-85F7E9490F78}"/>
            </c:ext>
          </c:extLst>
        </c:ser>
        <c:ser>
          <c:idx val="9"/>
          <c:order val="9"/>
          <c:tx>
            <c:strRef>
              <c:f>CEA!$BQ$3:$BQ$4</c:f>
              <c:strCache>
                <c:ptCount val="2"/>
                <c:pt idx="0">
                  <c:v>10</c:v>
                </c:pt>
                <c:pt idx="1">
                  <c:v> 8.3 </c:v>
                </c:pt>
              </c:strCache>
            </c:strRef>
          </c:tx>
          <c:spPr>
            <a:ln w="28575">
              <a:noFill/>
            </a:ln>
          </c:spPr>
          <c:cat>
            <c:strRef>
              <c:f>CEA!$AF$5:$AF$11</c:f>
              <c:strCache>
                <c:ptCount val="5"/>
                <c:pt idx="0">
                  <c:v>Tid 1</c:v>
                </c:pt>
                <c:pt idx="1">
                  <c:v>Tid 2</c:v>
                </c:pt>
                <c:pt idx="2">
                  <c:v>Tid 3</c:v>
                </c:pt>
                <c:pt idx="3">
                  <c:v>Tid 4</c:v>
                </c:pt>
                <c:pt idx="4">
                  <c:v>Tid 5</c:v>
                </c:pt>
              </c:strCache>
            </c:strRef>
          </c:cat>
          <c:val>
            <c:numRef>
              <c:f>CEA!$BQ$5:$BQ$11</c:f>
              <c:numCache>
                <c:formatCode>General</c:formatCode>
                <c:ptCount val="7"/>
                <c:pt idx="0">
                  <c:v>9.9999999999999645E-2</c:v>
                </c:pt>
                <c:pt idx="1">
                  <c:v>0.39999999999999858</c:v>
                </c:pt>
                <c:pt idx="2">
                  <c:v>0.39999999999999858</c:v>
                </c:pt>
                <c:pt idx="3">
                  <c:v>0.5</c:v>
                </c:pt>
                <c:pt idx="4">
                  <c:v>0.19999999999999929</c:v>
                </c:pt>
                <c:pt idx="5">
                  <c:v>0</c:v>
                </c:pt>
                <c:pt idx="6">
                  <c:v>0</c:v>
                </c:pt>
              </c:numCache>
            </c:numRef>
          </c:val>
          <c:smooth val="0"/>
          <c:extLst>
            <c:ext xmlns:c16="http://schemas.microsoft.com/office/drawing/2014/chart" uri="{C3380CC4-5D6E-409C-BE32-E72D297353CC}">
              <c16:uniqueId val="{00000009-3D44-4758-9C77-85F7E9490F78}"/>
            </c:ext>
          </c:extLst>
        </c:ser>
        <c:ser>
          <c:idx val="10"/>
          <c:order val="10"/>
          <c:tx>
            <c:strRef>
              <c:f>CEA!$BR$3:$BR$4</c:f>
              <c:strCache>
                <c:ptCount val="2"/>
                <c:pt idx="0">
                  <c:v>11</c:v>
                </c:pt>
                <c:pt idx="1">
                  <c:v> 15.1 </c:v>
                </c:pt>
              </c:strCache>
            </c:strRef>
          </c:tx>
          <c:spPr>
            <a:ln w="28575">
              <a:noFill/>
            </a:ln>
          </c:spPr>
          <c:cat>
            <c:strRef>
              <c:f>CEA!$AF$5:$AF$11</c:f>
              <c:strCache>
                <c:ptCount val="5"/>
                <c:pt idx="0">
                  <c:v>Tid 1</c:v>
                </c:pt>
                <c:pt idx="1">
                  <c:v>Tid 2</c:v>
                </c:pt>
                <c:pt idx="2">
                  <c:v>Tid 3</c:v>
                </c:pt>
                <c:pt idx="3">
                  <c:v>Tid 4</c:v>
                </c:pt>
                <c:pt idx="4">
                  <c:v>Tid 5</c:v>
                </c:pt>
              </c:strCache>
            </c:strRef>
          </c:cat>
          <c:val>
            <c:numRef>
              <c:f>CEA!$BR$5:$BR$11</c:f>
              <c:numCache>
                <c:formatCode>General</c:formatCode>
                <c:ptCount val="7"/>
                <c:pt idx="0">
                  <c:v>-9.9999999999999645E-2</c:v>
                </c:pt>
                <c:pt idx="1">
                  <c:v>0.20000000000000107</c:v>
                </c:pt>
                <c:pt idx="2">
                  <c:v>-1</c:v>
                </c:pt>
                <c:pt idx="3">
                  <c:v>0.5</c:v>
                </c:pt>
                <c:pt idx="4">
                  <c:v>-1.1999999999999993</c:v>
                </c:pt>
                <c:pt idx="5">
                  <c:v>0</c:v>
                </c:pt>
                <c:pt idx="6">
                  <c:v>0</c:v>
                </c:pt>
              </c:numCache>
            </c:numRef>
          </c:val>
          <c:smooth val="0"/>
          <c:extLst>
            <c:ext xmlns:c16="http://schemas.microsoft.com/office/drawing/2014/chart" uri="{C3380CC4-5D6E-409C-BE32-E72D297353CC}">
              <c16:uniqueId val="{0000000A-3D44-4758-9C77-85F7E9490F78}"/>
            </c:ext>
          </c:extLst>
        </c:ser>
        <c:ser>
          <c:idx val="11"/>
          <c:order val="11"/>
          <c:tx>
            <c:strRef>
              <c:f>CEA!$BS$3:$BS$4</c:f>
              <c:strCache>
                <c:ptCount val="2"/>
                <c:pt idx="0">
                  <c:v>12</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CEA!$BS$5:$BS$11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3D44-4758-9C77-85F7E9490F78}"/>
            </c:ext>
          </c:extLst>
        </c:ser>
        <c:ser>
          <c:idx val="12"/>
          <c:order val="12"/>
          <c:tx>
            <c:strRef>
              <c:f>CEA!$BT$3:$BT$4</c:f>
              <c:strCache>
                <c:ptCount val="2"/>
                <c:pt idx="0">
                  <c:v>13</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CEA!$BT$5:$BT$11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3D44-4758-9C77-85F7E9490F78}"/>
            </c:ext>
          </c:extLst>
        </c:ser>
        <c:ser>
          <c:idx val="13"/>
          <c:order val="13"/>
          <c:tx>
            <c:strRef>
              <c:f>CEA!$BU$3:$BU$4</c:f>
              <c:strCache>
                <c:ptCount val="2"/>
                <c:pt idx="0">
                  <c:v>14</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CEA!$BU$5:$BU$11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3D44-4758-9C77-85F7E9490F78}"/>
            </c:ext>
          </c:extLst>
        </c:ser>
        <c:ser>
          <c:idx val="14"/>
          <c:order val="14"/>
          <c:tx>
            <c:strRef>
              <c:f>CEA!$BV$3:$BV$4</c:f>
              <c:strCache>
                <c:ptCount val="2"/>
                <c:pt idx="0">
                  <c:v>15</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CEA!$BV$5:$BV$11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3D44-4758-9C77-85F7E9490F78}"/>
            </c:ext>
          </c:extLst>
        </c:ser>
        <c:ser>
          <c:idx val="15"/>
          <c:order val="15"/>
          <c:tx>
            <c:strRef>
              <c:f>CEA!$BW$3:$BW$4</c:f>
              <c:strCache>
                <c:ptCount val="2"/>
                <c:pt idx="0">
                  <c:v>16</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CEA!$BW$5:$BW$11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3D44-4758-9C77-85F7E9490F78}"/>
            </c:ext>
          </c:extLst>
        </c:ser>
        <c:ser>
          <c:idx val="16"/>
          <c:order val="16"/>
          <c:tx>
            <c:strRef>
              <c:f>CEA!$BX$3:$BX$4</c:f>
              <c:strCache>
                <c:ptCount val="2"/>
                <c:pt idx="0">
                  <c:v>17</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3D44-4758-9C77-85F7E9490F78}"/>
            </c:ext>
          </c:extLst>
        </c:ser>
        <c:ser>
          <c:idx val="17"/>
          <c:order val="17"/>
          <c:tx>
            <c:strRef>
              <c:f>CEA!$BY$3:$BY$4</c:f>
              <c:strCache>
                <c:ptCount val="2"/>
                <c:pt idx="0">
                  <c:v>18</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3D44-4758-9C77-85F7E9490F78}"/>
            </c:ext>
          </c:extLst>
        </c:ser>
        <c:ser>
          <c:idx val="18"/>
          <c:order val="18"/>
          <c:tx>
            <c:strRef>
              <c:f>CEA!$BZ$3:$BZ$4</c:f>
              <c:strCache>
                <c:ptCount val="2"/>
                <c:pt idx="0">
                  <c:v>19</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3D44-4758-9C77-85F7E9490F78}"/>
            </c:ext>
          </c:extLst>
        </c:ser>
        <c:ser>
          <c:idx val="19"/>
          <c:order val="19"/>
          <c:tx>
            <c:strRef>
              <c:f>CEA!$CA$3:$CA$4</c:f>
              <c:strCache>
                <c:ptCount val="2"/>
                <c:pt idx="0">
                  <c:v>20</c:v>
                </c:pt>
                <c:pt idx="1">
                  <c:v> -   </c:v>
                </c:pt>
              </c:strCache>
            </c:strRef>
          </c:tx>
          <c:spPr>
            <a:ln w="28575">
              <a:noFill/>
            </a:ln>
          </c:spPr>
          <c:cat>
            <c:strRef>
              <c:f>CEA!$AF$5:$AF$11</c:f>
              <c:strCache>
                <c:ptCount val="5"/>
                <c:pt idx="0">
                  <c:v>Tid 1</c:v>
                </c:pt>
                <c:pt idx="1">
                  <c:v>Tid 2</c:v>
                </c:pt>
                <c:pt idx="2">
                  <c:v>Tid 3</c:v>
                </c:pt>
                <c:pt idx="3">
                  <c:v>Tid 4</c:v>
                </c:pt>
                <c:pt idx="4">
                  <c:v>Tid 5</c:v>
                </c:pt>
              </c:strCache>
            </c:strRef>
          </c:cat>
          <c:val>
            <c:numRef>
              <c:f>CEA!$CA$5:$CA$11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3D44-4758-9C77-85F7E9490F78}"/>
            </c:ext>
          </c:extLst>
        </c:ser>
        <c:ser>
          <c:idx val="20"/>
          <c:order val="20"/>
          <c:tx>
            <c:strRef>
              <c:f>CEA!$CB$3:$CB$4</c:f>
              <c:strCache>
                <c:ptCount val="2"/>
                <c:pt idx="0">
                  <c:v>TEa</c:v>
                </c:pt>
              </c:strCache>
            </c:strRef>
          </c:tx>
          <c:spPr>
            <a:ln w="28575">
              <a:solidFill>
                <a:schemeClr val="accent2">
                  <a:lumMod val="60000"/>
                  <a:lumOff val="40000"/>
                </a:schemeClr>
              </a:solidFill>
            </a:ln>
          </c:spPr>
          <c:marker>
            <c:symbol val="none"/>
          </c:marker>
          <c:cat>
            <c:strRef>
              <c:f>CEA!$AF$5:$AF$11</c:f>
              <c:strCache>
                <c:ptCount val="5"/>
                <c:pt idx="0">
                  <c:v>Tid 1</c:v>
                </c:pt>
                <c:pt idx="1">
                  <c:v>Tid 2</c:v>
                </c:pt>
                <c:pt idx="2">
                  <c:v>Tid 3</c:v>
                </c:pt>
                <c:pt idx="3">
                  <c:v>Tid 4</c:v>
                </c:pt>
                <c:pt idx="4">
                  <c:v>Tid 5</c:v>
                </c:pt>
              </c:strCache>
            </c:strRef>
          </c:cat>
          <c:val>
            <c:numRef>
              <c:f>CEA!$CB$5:$CB$11</c:f>
              <c:numCache>
                <c:formatCode>_ * #\ ##0.00_ ;_ * \-#\ ##0.00_ ;_ * "-"??_ ;_ @_ </c:formatCode>
                <c:ptCount val="7"/>
                <c:pt idx="0">
                  <c:v>1.7452636363636362</c:v>
                </c:pt>
                <c:pt idx="1">
                  <c:v>1.7452636363636362</c:v>
                </c:pt>
                <c:pt idx="2">
                  <c:v>1.7452636363636362</c:v>
                </c:pt>
                <c:pt idx="3">
                  <c:v>1.7452636363636362</c:v>
                </c:pt>
                <c:pt idx="4">
                  <c:v>1.7452636363636362</c:v>
                </c:pt>
                <c:pt idx="5">
                  <c:v>0</c:v>
                </c:pt>
                <c:pt idx="6">
                  <c:v>0</c:v>
                </c:pt>
              </c:numCache>
            </c:numRef>
          </c:val>
          <c:smooth val="0"/>
          <c:extLst>
            <c:ext xmlns:c16="http://schemas.microsoft.com/office/drawing/2014/chart" uri="{C3380CC4-5D6E-409C-BE32-E72D297353CC}">
              <c16:uniqueId val="{00000014-3D44-4758-9C77-85F7E9490F78}"/>
            </c:ext>
          </c:extLst>
        </c:ser>
        <c:ser>
          <c:idx val="21"/>
          <c:order val="21"/>
          <c:tx>
            <c:strRef>
              <c:f>CEA!$CC$3:$CC$4</c:f>
              <c:strCache>
                <c:ptCount val="2"/>
                <c:pt idx="0">
                  <c:v>B</c:v>
                </c:pt>
              </c:strCache>
            </c:strRef>
          </c:tx>
          <c:spPr>
            <a:ln w="28575">
              <a:solidFill>
                <a:schemeClr val="accent1"/>
              </a:solidFill>
            </a:ln>
          </c:spPr>
          <c:marker>
            <c:symbol val="none"/>
          </c:marker>
          <c:cat>
            <c:strRef>
              <c:f>CEA!$AF$5:$AF$11</c:f>
              <c:strCache>
                <c:ptCount val="5"/>
                <c:pt idx="0">
                  <c:v>Tid 1</c:v>
                </c:pt>
                <c:pt idx="1">
                  <c:v>Tid 2</c:v>
                </c:pt>
                <c:pt idx="2">
                  <c:v>Tid 3</c:v>
                </c:pt>
                <c:pt idx="3">
                  <c:v>Tid 4</c:v>
                </c:pt>
                <c:pt idx="4">
                  <c:v>Tid 5</c:v>
                </c:pt>
              </c:strCache>
            </c:strRef>
          </c:cat>
          <c:val>
            <c:numRef>
              <c:f>CEA!$CC$5:$CC$11</c:f>
              <c:numCache>
                <c:formatCode>_ * #\ ##0.00_ ;_ * \-#\ ##0.00_ ;_ * "-"??_ ;_ @_ </c:formatCode>
                <c:ptCount val="7"/>
                <c:pt idx="0">
                  <c:v>1.0023</c:v>
                </c:pt>
                <c:pt idx="1">
                  <c:v>1.0023</c:v>
                </c:pt>
                <c:pt idx="2">
                  <c:v>1.0023</c:v>
                </c:pt>
                <c:pt idx="3">
                  <c:v>1.0023</c:v>
                </c:pt>
                <c:pt idx="4">
                  <c:v>1.0023</c:v>
                </c:pt>
                <c:pt idx="5">
                  <c:v>0</c:v>
                </c:pt>
                <c:pt idx="6">
                  <c:v>0</c:v>
                </c:pt>
              </c:numCache>
            </c:numRef>
          </c:val>
          <c:smooth val="0"/>
          <c:extLst>
            <c:ext xmlns:c16="http://schemas.microsoft.com/office/drawing/2014/chart" uri="{C3380CC4-5D6E-409C-BE32-E72D297353CC}">
              <c16:uniqueId val="{00000015-3D44-4758-9C77-85F7E9490F78}"/>
            </c:ext>
          </c:extLst>
        </c:ser>
        <c:ser>
          <c:idx val="22"/>
          <c:order val="22"/>
          <c:tx>
            <c:strRef>
              <c:f>CEA!$CD$3:$CD$4</c:f>
              <c:strCache>
                <c:ptCount val="2"/>
                <c:pt idx="0">
                  <c:v>-B</c:v>
                </c:pt>
              </c:strCache>
            </c:strRef>
          </c:tx>
          <c:spPr>
            <a:ln w="28575">
              <a:solidFill>
                <a:srgbClr val="4F81BD"/>
              </a:solidFill>
            </a:ln>
          </c:spPr>
          <c:marker>
            <c:symbol val="none"/>
          </c:marker>
          <c:cat>
            <c:strRef>
              <c:f>CEA!$AF$5:$AF$11</c:f>
              <c:strCache>
                <c:ptCount val="5"/>
                <c:pt idx="0">
                  <c:v>Tid 1</c:v>
                </c:pt>
                <c:pt idx="1">
                  <c:v>Tid 2</c:v>
                </c:pt>
                <c:pt idx="2">
                  <c:v>Tid 3</c:v>
                </c:pt>
                <c:pt idx="3">
                  <c:v>Tid 4</c:v>
                </c:pt>
                <c:pt idx="4">
                  <c:v>Tid 5</c:v>
                </c:pt>
              </c:strCache>
            </c:strRef>
          </c:cat>
          <c:val>
            <c:numRef>
              <c:f>CEA!$CD$5:$CD$11</c:f>
              <c:numCache>
                <c:formatCode>_ * #\ ##0.00_ ;_ * \-#\ ##0.00_ ;_ * "-"??_ ;_ @_ </c:formatCode>
                <c:ptCount val="7"/>
                <c:pt idx="0">
                  <c:v>-1.0023</c:v>
                </c:pt>
                <c:pt idx="1">
                  <c:v>-1.0023</c:v>
                </c:pt>
                <c:pt idx="2">
                  <c:v>-1.0023</c:v>
                </c:pt>
                <c:pt idx="3">
                  <c:v>-1.0023</c:v>
                </c:pt>
                <c:pt idx="4">
                  <c:v>-1.0023</c:v>
                </c:pt>
                <c:pt idx="5">
                  <c:v>0</c:v>
                </c:pt>
                <c:pt idx="6">
                  <c:v>0</c:v>
                </c:pt>
              </c:numCache>
            </c:numRef>
          </c:val>
          <c:smooth val="0"/>
          <c:extLst>
            <c:ext xmlns:c16="http://schemas.microsoft.com/office/drawing/2014/chart" uri="{C3380CC4-5D6E-409C-BE32-E72D297353CC}">
              <c16:uniqueId val="{00000016-3D44-4758-9C77-85F7E9490F78}"/>
            </c:ext>
          </c:extLst>
        </c:ser>
        <c:ser>
          <c:idx val="23"/>
          <c:order val="23"/>
          <c:tx>
            <c:strRef>
              <c:f>CEA!$CE$3:$CE$4</c:f>
              <c:strCache>
                <c:ptCount val="2"/>
                <c:pt idx="0">
                  <c:v>-TEa</c:v>
                </c:pt>
              </c:strCache>
            </c:strRef>
          </c:tx>
          <c:spPr>
            <a:ln w="28575">
              <a:solidFill>
                <a:srgbClr val="C0504D">
                  <a:lumMod val="60000"/>
                  <a:lumOff val="40000"/>
                </a:srgbClr>
              </a:solidFill>
            </a:ln>
          </c:spPr>
          <c:marker>
            <c:symbol val="none"/>
          </c:marker>
          <c:cat>
            <c:strRef>
              <c:f>CEA!$AF$5:$AF$11</c:f>
              <c:strCache>
                <c:ptCount val="5"/>
                <c:pt idx="0">
                  <c:v>Tid 1</c:v>
                </c:pt>
                <c:pt idx="1">
                  <c:v>Tid 2</c:v>
                </c:pt>
                <c:pt idx="2">
                  <c:v>Tid 3</c:v>
                </c:pt>
                <c:pt idx="3">
                  <c:v>Tid 4</c:v>
                </c:pt>
                <c:pt idx="4">
                  <c:v>Tid 5</c:v>
                </c:pt>
              </c:strCache>
            </c:strRef>
          </c:cat>
          <c:val>
            <c:numRef>
              <c:f>CEA!$CE$5:$CE$11</c:f>
              <c:numCache>
                <c:formatCode>_ * #\ ##0.00_ ;_ * \-#\ ##0.00_ ;_ * "-"??_ ;_ @_ </c:formatCode>
                <c:ptCount val="7"/>
                <c:pt idx="0">
                  <c:v>-1.7452636363636362</c:v>
                </c:pt>
                <c:pt idx="1">
                  <c:v>-1.7452636363636362</c:v>
                </c:pt>
                <c:pt idx="2">
                  <c:v>-1.7452636363636362</c:v>
                </c:pt>
                <c:pt idx="3">
                  <c:v>-1.7452636363636362</c:v>
                </c:pt>
                <c:pt idx="4">
                  <c:v>-1.7452636363636362</c:v>
                </c:pt>
                <c:pt idx="5">
                  <c:v>0</c:v>
                </c:pt>
                <c:pt idx="6">
                  <c:v>0</c:v>
                </c:pt>
              </c:numCache>
            </c:numRef>
          </c:val>
          <c:smooth val="0"/>
          <c:extLst>
            <c:ext xmlns:c16="http://schemas.microsoft.com/office/drawing/2014/chart" uri="{C3380CC4-5D6E-409C-BE32-E72D297353CC}">
              <c16:uniqueId val="{00000017-3D44-4758-9C77-85F7E9490F78}"/>
            </c:ext>
          </c:extLst>
        </c:ser>
        <c:ser>
          <c:idx val="24"/>
          <c:order val="24"/>
          <c:tx>
            <c:strRef>
              <c:f>CEA!$CF$3:$CF$4</c:f>
              <c:strCache>
                <c:ptCount val="2"/>
                <c:pt idx="0">
                  <c:v>M</c:v>
                </c:pt>
              </c:strCache>
            </c:strRef>
          </c:tx>
          <c:spPr>
            <a:ln w="28575">
              <a:noFill/>
            </a:ln>
          </c:spPr>
          <c:marker>
            <c:symbol val="none"/>
          </c:marker>
          <c:errBars>
            <c:errDir val="y"/>
            <c:errBarType val="both"/>
            <c:errValType val="cust"/>
            <c:noEndCap val="0"/>
            <c:plus>
              <c:numRef>
                <c:f>CEA!$CG$5:$CG$11</c:f>
                <c:numCache>
                  <c:formatCode>General</c:formatCode>
                  <c:ptCount val="7"/>
                  <c:pt idx="0">
                    <c:v>8.641422916954615E-2</c:v>
                  </c:pt>
                  <c:pt idx="1">
                    <c:v>0.27354543027979361</c:v>
                  </c:pt>
                  <c:pt idx="2">
                    <c:v>0.2500587465100188</c:v>
                  </c:pt>
                  <c:pt idx="3">
                    <c:v>0.25315708195968328</c:v>
                  </c:pt>
                  <c:pt idx="4">
                    <c:v>0.29171176324246667</c:v>
                  </c:pt>
                  <c:pt idx="5">
                    <c:v>0</c:v>
                  </c:pt>
                  <c:pt idx="6">
                    <c:v>0</c:v>
                  </c:pt>
                </c:numCache>
              </c:numRef>
            </c:plus>
            <c:minus>
              <c:numRef>
                <c:f>CEA!$CG$5:$CG$11</c:f>
                <c:numCache>
                  <c:formatCode>General</c:formatCode>
                  <c:ptCount val="7"/>
                  <c:pt idx="0">
                    <c:v>8.641422916954615E-2</c:v>
                  </c:pt>
                  <c:pt idx="1">
                    <c:v>0.27354543027979361</c:v>
                  </c:pt>
                  <c:pt idx="2">
                    <c:v>0.2500587465100188</c:v>
                  </c:pt>
                  <c:pt idx="3">
                    <c:v>0.25315708195968328</c:v>
                  </c:pt>
                  <c:pt idx="4">
                    <c:v>0.29171176324246667</c:v>
                  </c:pt>
                  <c:pt idx="5">
                    <c:v>0</c:v>
                  </c:pt>
                  <c:pt idx="6">
                    <c:v>0</c:v>
                  </c:pt>
                </c:numCache>
              </c:numRef>
            </c:minus>
            <c:spPr>
              <a:ln w="254000">
                <a:solidFill>
                  <a:sysClr val="windowText" lastClr="000000">
                    <a:alpha val="19000"/>
                  </a:sysClr>
                </a:solidFill>
              </a:ln>
            </c:spPr>
          </c:errBars>
          <c:cat>
            <c:strRef>
              <c:f>CEA!$AF$5:$AF$11</c:f>
              <c:strCache>
                <c:ptCount val="5"/>
                <c:pt idx="0">
                  <c:v>Tid 1</c:v>
                </c:pt>
                <c:pt idx="1">
                  <c:v>Tid 2</c:v>
                </c:pt>
                <c:pt idx="2">
                  <c:v>Tid 3</c:v>
                </c:pt>
                <c:pt idx="3">
                  <c:v>Tid 4</c:v>
                </c:pt>
                <c:pt idx="4">
                  <c:v>Tid 5</c:v>
                </c:pt>
              </c:strCache>
            </c:strRef>
          </c:cat>
          <c:val>
            <c:numRef>
              <c:f>CEA!$CF$5:$CF$11</c:f>
              <c:numCache>
                <c:formatCode>General</c:formatCode>
                <c:ptCount val="7"/>
                <c:pt idx="0">
                  <c:v>-6.3636363636363547E-2</c:v>
                </c:pt>
                <c:pt idx="1">
                  <c:v>-0.11999999999999995</c:v>
                </c:pt>
                <c:pt idx="2">
                  <c:v>-0.13636363636363635</c:v>
                </c:pt>
                <c:pt idx="3">
                  <c:v>2.0185873175002846E-16</c:v>
                </c:pt>
                <c:pt idx="4">
                  <c:v>-3.6363636363636112E-2</c:v>
                </c:pt>
                <c:pt idx="5">
                  <c:v>0</c:v>
                </c:pt>
                <c:pt idx="6">
                  <c:v>0</c:v>
                </c:pt>
              </c:numCache>
            </c:numRef>
          </c:val>
          <c:smooth val="0"/>
          <c:extLst>
            <c:ext xmlns:c16="http://schemas.microsoft.com/office/drawing/2014/chart" uri="{C3380CC4-5D6E-409C-BE32-E72D297353CC}">
              <c16:uniqueId val="{00000018-3D44-4758-9C77-85F7E9490F78}"/>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'CA125'!$AG$3:$AG$4</c:f>
              <c:strCache>
                <c:ptCount val="2"/>
                <c:pt idx="0">
                  <c:v>1</c:v>
                </c:pt>
                <c:pt idx="1">
                  <c:v> 5.0 </c:v>
                </c:pt>
              </c:strCache>
            </c:strRef>
          </c:tx>
          <c:spPr>
            <a:ln>
              <a:noFill/>
            </a:ln>
          </c:spPr>
          <c:cat>
            <c:strRef>
              <c:f>'CA125'!$AF$5:$AF$11</c:f>
              <c:strCache>
                <c:ptCount val="5"/>
                <c:pt idx="0">
                  <c:v>Tid 1</c:v>
                </c:pt>
                <c:pt idx="1">
                  <c:v>Tid 2</c:v>
                </c:pt>
                <c:pt idx="2">
                  <c:v>Tid 3</c:v>
                </c:pt>
                <c:pt idx="3">
                  <c:v>Tid 4</c:v>
                </c:pt>
                <c:pt idx="4">
                  <c:v>Tid 5</c:v>
                </c:pt>
              </c:strCache>
            </c:strRef>
          </c:cat>
          <c:val>
            <c:numRef>
              <c:f>'CA125'!$AG$5:$AG$11</c:f>
              <c:numCache>
                <c:formatCode>0%</c:formatCode>
                <c:ptCount val="7"/>
                <c:pt idx="0">
                  <c:v>-5.9999999999999942E-2</c:v>
                </c:pt>
                <c:pt idx="1">
                  <c:v>-5.9999999999999942E-2</c:v>
                </c:pt>
                <c:pt idx="2">
                  <c:v>-4.0000000000000036E-2</c:v>
                </c:pt>
                <c:pt idx="3">
                  <c:v>2.0000000000000018E-2</c:v>
                </c:pt>
                <c:pt idx="4">
                  <c:v>4.0000000000000036E-2</c:v>
                </c:pt>
                <c:pt idx="5">
                  <c:v>0</c:v>
                </c:pt>
                <c:pt idx="6">
                  <c:v>0</c:v>
                </c:pt>
              </c:numCache>
            </c:numRef>
          </c:val>
          <c:smooth val="0"/>
          <c:extLst>
            <c:ext xmlns:c16="http://schemas.microsoft.com/office/drawing/2014/chart" uri="{C3380CC4-5D6E-409C-BE32-E72D297353CC}">
              <c16:uniqueId val="{00000000-F7F3-46EE-AD8C-5429D2CCA6F8}"/>
            </c:ext>
          </c:extLst>
        </c:ser>
        <c:ser>
          <c:idx val="1"/>
          <c:order val="1"/>
          <c:tx>
            <c:strRef>
              <c:f>'CA125'!$AH$3:$AH$4</c:f>
              <c:strCache>
                <c:ptCount val="2"/>
                <c:pt idx="0">
                  <c:v>2</c:v>
                </c:pt>
                <c:pt idx="1">
                  <c:v> 32.1 </c:v>
                </c:pt>
              </c:strCache>
            </c:strRef>
          </c:tx>
          <c:spPr>
            <a:ln>
              <a:noFill/>
            </a:ln>
          </c:spPr>
          <c:cat>
            <c:strRef>
              <c:f>'CA125'!$AF$5:$AF$11</c:f>
              <c:strCache>
                <c:ptCount val="5"/>
                <c:pt idx="0">
                  <c:v>Tid 1</c:v>
                </c:pt>
                <c:pt idx="1">
                  <c:v>Tid 2</c:v>
                </c:pt>
                <c:pt idx="2">
                  <c:v>Tid 3</c:v>
                </c:pt>
                <c:pt idx="3">
                  <c:v>Tid 4</c:v>
                </c:pt>
                <c:pt idx="4">
                  <c:v>Tid 5</c:v>
                </c:pt>
              </c:strCache>
            </c:strRef>
          </c:cat>
          <c:val>
            <c:numRef>
              <c:f>'CA125'!$AH$5:$AH$11</c:f>
              <c:numCache>
                <c:formatCode>0%</c:formatCode>
                <c:ptCount val="7"/>
                <c:pt idx="0">
                  <c:v>0.13395638629283479</c:v>
                </c:pt>
                <c:pt idx="1">
                  <c:v>2.8037383177569986E-2</c:v>
                </c:pt>
                <c:pt idx="2">
                  <c:v>4.6728971962616717E-2</c:v>
                </c:pt>
                <c:pt idx="3">
                  <c:v>0</c:v>
                </c:pt>
                <c:pt idx="4">
                  <c:v>0</c:v>
                </c:pt>
                <c:pt idx="5">
                  <c:v>0</c:v>
                </c:pt>
                <c:pt idx="6">
                  <c:v>0</c:v>
                </c:pt>
              </c:numCache>
            </c:numRef>
          </c:val>
          <c:smooth val="0"/>
          <c:extLst>
            <c:ext xmlns:c16="http://schemas.microsoft.com/office/drawing/2014/chart" uri="{C3380CC4-5D6E-409C-BE32-E72D297353CC}">
              <c16:uniqueId val="{00000001-F7F3-46EE-AD8C-5429D2CCA6F8}"/>
            </c:ext>
          </c:extLst>
        </c:ser>
        <c:ser>
          <c:idx val="2"/>
          <c:order val="2"/>
          <c:tx>
            <c:strRef>
              <c:f>'CA125'!$AI$3:$AI$4</c:f>
              <c:strCache>
                <c:ptCount val="2"/>
                <c:pt idx="0">
                  <c:v>3</c:v>
                </c:pt>
                <c:pt idx="1">
                  <c:v> 28.9 </c:v>
                </c:pt>
              </c:strCache>
            </c:strRef>
          </c:tx>
          <c:spPr>
            <a:ln>
              <a:noFill/>
            </a:ln>
          </c:spPr>
          <c:cat>
            <c:strRef>
              <c:f>'CA125'!$AF$5:$AF$11</c:f>
              <c:strCache>
                <c:ptCount val="5"/>
                <c:pt idx="0">
                  <c:v>Tid 1</c:v>
                </c:pt>
                <c:pt idx="1">
                  <c:v>Tid 2</c:v>
                </c:pt>
                <c:pt idx="2">
                  <c:v>Tid 3</c:v>
                </c:pt>
                <c:pt idx="3">
                  <c:v>Tid 4</c:v>
                </c:pt>
                <c:pt idx="4">
                  <c:v>Tid 5</c:v>
                </c:pt>
              </c:strCache>
            </c:strRef>
          </c:cat>
          <c:val>
            <c:numRef>
              <c:f>'CA125'!$AI$5:$AI$11</c:f>
              <c:numCache>
                <c:formatCode>0%</c:formatCode>
                <c:ptCount val="7"/>
                <c:pt idx="0">
                  <c:v>-2.0761245674740358E-2</c:v>
                </c:pt>
                <c:pt idx="1">
                  <c:v>2.4221453287197381E-2</c:v>
                </c:pt>
                <c:pt idx="2">
                  <c:v>3.4602076124568004E-3</c:v>
                </c:pt>
                <c:pt idx="3">
                  <c:v>-1.384083044982698E-2</c:v>
                </c:pt>
                <c:pt idx="4">
                  <c:v>-2.4221453287197159E-2</c:v>
                </c:pt>
                <c:pt idx="5">
                  <c:v>0</c:v>
                </c:pt>
                <c:pt idx="6">
                  <c:v>0</c:v>
                </c:pt>
              </c:numCache>
            </c:numRef>
          </c:val>
          <c:smooth val="0"/>
          <c:extLst>
            <c:ext xmlns:c16="http://schemas.microsoft.com/office/drawing/2014/chart" uri="{C3380CC4-5D6E-409C-BE32-E72D297353CC}">
              <c16:uniqueId val="{00000002-F7F3-46EE-AD8C-5429D2CCA6F8}"/>
            </c:ext>
          </c:extLst>
        </c:ser>
        <c:ser>
          <c:idx val="3"/>
          <c:order val="3"/>
          <c:tx>
            <c:strRef>
              <c:f>'CA125'!$AJ$3:$AJ$4</c:f>
              <c:strCache>
                <c:ptCount val="2"/>
                <c:pt idx="0">
                  <c:v>4</c:v>
                </c:pt>
                <c:pt idx="1">
                  <c:v> 14.8 </c:v>
                </c:pt>
              </c:strCache>
            </c:strRef>
          </c:tx>
          <c:spPr>
            <a:ln>
              <a:noFill/>
            </a:ln>
          </c:spPr>
          <c:cat>
            <c:strRef>
              <c:f>'CA125'!$AF$5:$AF$11</c:f>
              <c:strCache>
                <c:ptCount val="5"/>
                <c:pt idx="0">
                  <c:v>Tid 1</c:v>
                </c:pt>
                <c:pt idx="1">
                  <c:v>Tid 2</c:v>
                </c:pt>
                <c:pt idx="2">
                  <c:v>Tid 3</c:v>
                </c:pt>
                <c:pt idx="3">
                  <c:v>Tid 4</c:v>
                </c:pt>
                <c:pt idx="4">
                  <c:v>Tid 5</c:v>
                </c:pt>
              </c:strCache>
            </c:strRef>
          </c:cat>
          <c:val>
            <c:numRef>
              <c:f>'CA125'!$AJ$5:$AJ$11</c:f>
              <c:numCache>
                <c:formatCode>0%</c:formatCode>
                <c:ptCount val="7"/>
                <c:pt idx="0">
                  <c:v>4.0540540540540571E-2</c:v>
                </c:pt>
                <c:pt idx="1">
                  <c:v>9.4594594594594517E-2</c:v>
                </c:pt>
                <c:pt idx="2">
                  <c:v>6.0810810810810745E-2</c:v>
                </c:pt>
                <c:pt idx="3">
                  <c:v>5.4054054054053946E-2</c:v>
                </c:pt>
                <c:pt idx="4">
                  <c:v>0.11486486486486491</c:v>
                </c:pt>
                <c:pt idx="5">
                  <c:v>0</c:v>
                </c:pt>
                <c:pt idx="6">
                  <c:v>0</c:v>
                </c:pt>
              </c:numCache>
            </c:numRef>
          </c:val>
          <c:smooth val="0"/>
          <c:extLst>
            <c:ext xmlns:c16="http://schemas.microsoft.com/office/drawing/2014/chart" uri="{C3380CC4-5D6E-409C-BE32-E72D297353CC}">
              <c16:uniqueId val="{00000003-F7F3-46EE-AD8C-5429D2CCA6F8}"/>
            </c:ext>
          </c:extLst>
        </c:ser>
        <c:ser>
          <c:idx val="4"/>
          <c:order val="4"/>
          <c:tx>
            <c:strRef>
              <c:f>'CA125'!$AK$3:$AK$4</c:f>
              <c:strCache>
                <c:ptCount val="2"/>
                <c:pt idx="0">
                  <c:v>5</c:v>
                </c:pt>
                <c:pt idx="1">
                  <c:v> 20.6 </c:v>
                </c:pt>
              </c:strCache>
            </c:strRef>
          </c:tx>
          <c:spPr>
            <a:ln>
              <a:noFill/>
            </a:ln>
          </c:spPr>
          <c:cat>
            <c:strRef>
              <c:f>'CA125'!$AF$5:$AF$11</c:f>
              <c:strCache>
                <c:ptCount val="5"/>
                <c:pt idx="0">
                  <c:v>Tid 1</c:v>
                </c:pt>
                <c:pt idx="1">
                  <c:v>Tid 2</c:v>
                </c:pt>
                <c:pt idx="2">
                  <c:v>Tid 3</c:v>
                </c:pt>
                <c:pt idx="3">
                  <c:v>Tid 4</c:v>
                </c:pt>
                <c:pt idx="4">
                  <c:v>Tid 5</c:v>
                </c:pt>
              </c:strCache>
            </c:strRef>
          </c:cat>
          <c:val>
            <c:numRef>
              <c:f>'CA125'!$AK$5:$AK$11</c:f>
              <c:numCache>
                <c:formatCode>0%</c:formatCode>
                <c:ptCount val="7"/>
                <c:pt idx="0">
                  <c:v>-5.8252427184466105E-2</c:v>
                </c:pt>
                <c:pt idx="1">
                  <c:v>-3.3980582524271941E-2</c:v>
                </c:pt>
                <c:pt idx="2">
                  <c:v>-5.8252427184466105E-2</c:v>
                </c:pt>
                <c:pt idx="3">
                  <c:v>-5.3398058252427272E-2</c:v>
                </c:pt>
                <c:pt idx="4">
                  <c:v>-2.4271844660194164E-2</c:v>
                </c:pt>
                <c:pt idx="5">
                  <c:v>0</c:v>
                </c:pt>
                <c:pt idx="6">
                  <c:v>0</c:v>
                </c:pt>
              </c:numCache>
            </c:numRef>
          </c:val>
          <c:smooth val="0"/>
          <c:extLst>
            <c:ext xmlns:c16="http://schemas.microsoft.com/office/drawing/2014/chart" uri="{C3380CC4-5D6E-409C-BE32-E72D297353CC}">
              <c16:uniqueId val="{00000004-F7F3-46EE-AD8C-5429D2CCA6F8}"/>
            </c:ext>
          </c:extLst>
        </c:ser>
        <c:ser>
          <c:idx val="5"/>
          <c:order val="5"/>
          <c:tx>
            <c:strRef>
              <c:f>'CA125'!$AL$3:$AL$4</c:f>
              <c:strCache>
                <c:ptCount val="2"/>
                <c:pt idx="0">
                  <c:v>6</c:v>
                </c:pt>
                <c:pt idx="1">
                  <c:v> 27.6 </c:v>
                </c:pt>
              </c:strCache>
            </c:strRef>
          </c:tx>
          <c:spPr>
            <a:ln>
              <a:noFill/>
            </a:ln>
          </c:spPr>
          <c:cat>
            <c:strRef>
              <c:f>'CA125'!$AF$5:$AF$11</c:f>
              <c:strCache>
                <c:ptCount val="5"/>
                <c:pt idx="0">
                  <c:v>Tid 1</c:v>
                </c:pt>
                <c:pt idx="1">
                  <c:v>Tid 2</c:v>
                </c:pt>
                <c:pt idx="2">
                  <c:v>Tid 3</c:v>
                </c:pt>
                <c:pt idx="3">
                  <c:v>Tid 4</c:v>
                </c:pt>
                <c:pt idx="4">
                  <c:v>Tid 5</c:v>
                </c:pt>
              </c:strCache>
            </c:strRef>
          </c:cat>
          <c:val>
            <c:numRef>
              <c:f>'CA125'!$AL$5:$AL$11</c:f>
              <c:numCache>
                <c:formatCode>0%</c:formatCode>
                <c:ptCount val="7"/>
                <c:pt idx="0">
                  <c:v>-2.8985507246376829E-2</c:v>
                </c:pt>
                <c:pt idx="1">
                  <c:v>-3.9855072463768182E-2</c:v>
                </c:pt>
                <c:pt idx="2">
                  <c:v>-6.1594202898550776E-2</c:v>
                </c:pt>
                <c:pt idx="3">
                  <c:v>-7.2463768115942018E-2</c:v>
                </c:pt>
                <c:pt idx="4">
                  <c:v>-3.6231884057971064E-2</c:v>
                </c:pt>
                <c:pt idx="5">
                  <c:v>0</c:v>
                </c:pt>
                <c:pt idx="6">
                  <c:v>0</c:v>
                </c:pt>
              </c:numCache>
            </c:numRef>
          </c:val>
          <c:smooth val="0"/>
          <c:extLst>
            <c:ext xmlns:c16="http://schemas.microsoft.com/office/drawing/2014/chart" uri="{C3380CC4-5D6E-409C-BE32-E72D297353CC}">
              <c16:uniqueId val="{00000005-F7F3-46EE-AD8C-5429D2CCA6F8}"/>
            </c:ext>
          </c:extLst>
        </c:ser>
        <c:ser>
          <c:idx val="6"/>
          <c:order val="6"/>
          <c:tx>
            <c:strRef>
              <c:f>'CA125'!$AM$3:$AM$4</c:f>
              <c:strCache>
                <c:ptCount val="2"/>
                <c:pt idx="0">
                  <c:v>7</c:v>
                </c:pt>
                <c:pt idx="1">
                  <c:v> 924.2 </c:v>
                </c:pt>
              </c:strCache>
            </c:strRef>
          </c:tx>
          <c:spPr>
            <a:ln>
              <a:noFill/>
            </a:ln>
          </c:spPr>
          <c:cat>
            <c:strRef>
              <c:f>'CA125'!$AF$5:$AF$11</c:f>
              <c:strCache>
                <c:ptCount val="5"/>
                <c:pt idx="0">
                  <c:v>Tid 1</c:v>
                </c:pt>
                <c:pt idx="1">
                  <c:v>Tid 2</c:v>
                </c:pt>
                <c:pt idx="2">
                  <c:v>Tid 3</c:v>
                </c:pt>
                <c:pt idx="3">
                  <c:v>Tid 4</c:v>
                </c:pt>
                <c:pt idx="4">
                  <c:v>Tid 5</c:v>
                </c:pt>
              </c:strCache>
            </c:strRef>
          </c:cat>
          <c:val>
            <c:numRef>
              <c:f>'CA125'!$AM$5:$AM$11</c:f>
              <c:numCache>
                <c:formatCode>0%</c:formatCode>
                <c:ptCount val="7"/>
                <c:pt idx="0">
                  <c:v>-3.4840943518718914E-2</c:v>
                </c:pt>
                <c:pt idx="1">
                  <c:v>-1.6446656567842499E-2</c:v>
                </c:pt>
                <c:pt idx="2">
                  <c:v>-1.1252975546418575E-2</c:v>
                </c:pt>
                <c:pt idx="3">
                  <c:v>-1.2876000865613579E-2</c:v>
                </c:pt>
                <c:pt idx="4">
                  <c:v>1.3200605929452491E-2</c:v>
                </c:pt>
                <c:pt idx="5">
                  <c:v>0</c:v>
                </c:pt>
                <c:pt idx="6">
                  <c:v>0</c:v>
                </c:pt>
              </c:numCache>
            </c:numRef>
          </c:val>
          <c:smooth val="0"/>
          <c:extLst>
            <c:ext xmlns:c16="http://schemas.microsoft.com/office/drawing/2014/chart" uri="{C3380CC4-5D6E-409C-BE32-E72D297353CC}">
              <c16:uniqueId val="{00000006-F7F3-46EE-AD8C-5429D2CCA6F8}"/>
            </c:ext>
          </c:extLst>
        </c:ser>
        <c:ser>
          <c:idx val="7"/>
          <c:order val="7"/>
          <c:tx>
            <c:strRef>
              <c:f>'CA125'!$AN$3:$AN$4</c:f>
              <c:strCache>
                <c:ptCount val="2"/>
                <c:pt idx="0">
                  <c:v>8</c:v>
                </c:pt>
                <c:pt idx="1">
                  <c:v> 6.0 </c:v>
                </c:pt>
              </c:strCache>
            </c:strRef>
          </c:tx>
          <c:spPr>
            <a:ln w="28575">
              <a:noFill/>
            </a:ln>
          </c:spPr>
          <c:cat>
            <c:strRef>
              <c:f>'CA125'!$AF$5:$AF$11</c:f>
              <c:strCache>
                <c:ptCount val="5"/>
                <c:pt idx="0">
                  <c:v>Tid 1</c:v>
                </c:pt>
                <c:pt idx="1">
                  <c:v>Tid 2</c:v>
                </c:pt>
                <c:pt idx="2">
                  <c:v>Tid 3</c:v>
                </c:pt>
                <c:pt idx="3">
                  <c:v>Tid 4</c:v>
                </c:pt>
                <c:pt idx="4">
                  <c:v>Tid 5</c:v>
                </c:pt>
              </c:strCache>
            </c:strRef>
          </c:cat>
          <c:val>
            <c:numRef>
              <c:f>'CA125'!$AN$5:$AN$11</c:f>
              <c:numCache>
                <c:formatCode>0%</c:formatCode>
                <c:ptCount val="7"/>
                <c:pt idx="0">
                  <c:v>-3.3333333333333326E-2</c:v>
                </c:pt>
                <c:pt idx="1">
                  <c:v>-3.3333333333333326E-2</c:v>
                </c:pt>
                <c:pt idx="2">
                  <c:v>0</c:v>
                </c:pt>
                <c:pt idx="3">
                  <c:v>0</c:v>
                </c:pt>
                <c:pt idx="4">
                  <c:v>0</c:v>
                </c:pt>
                <c:pt idx="5">
                  <c:v>0</c:v>
                </c:pt>
                <c:pt idx="6">
                  <c:v>0</c:v>
                </c:pt>
              </c:numCache>
            </c:numRef>
          </c:val>
          <c:smooth val="0"/>
          <c:extLst>
            <c:ext xmlns:c16="http://schemas.microsoft.com/office/drawing/2014/chart" uri="{C3380CC4-5D6E-409C-BE32-E72D297353CC}">
              <c16:uniqueId val="{00000007-F7F3-46EE-AD8C-5429D2CCA6F8}"/>
            </c:ext>
          </c:extLst>
        </c:ser>
        <c:ser>
          <c:idx val="8"/>
          <c:order val="8"/>
          <c:tx>
            <c:strRef>
              <c:f>'CA125'!$AO$3:$AO$4</c:f>
              <c:strCache>
                <c:ptCount val="2"/>
                <c:pt idx="0">
                  <c:v>9</c:v>
                </c:pt>
                <c:pt idx="1">
                  <c:v> 82.3 </c:v>
                </c:pt>
              </c:strCache>
            </c:strRef>
          </c:tx>
          <c:spPr>
            <a:ln w="28575">
              <a:noFill/>
            </a:ln>
          </c:spPr>
          <c:cat>
            <c:strRef>
              <c:f>'CA125'!$AF$5:$AF$11</c:f>
              <c:strCache>
                <c:ptCount val="5"/>
                <c:pt idx="0">
                  <c:v>Tid 1</c:v>
                </c:pt>
                <c:pt idx="1">
                  <c:v>Tid 2</c:v>
                </c:pt>
                <c:pt idx="2">
                  <c:v>Tid 3</c:v>
                </c:pt>
                <c:pt idx="3">
                  <c:v>Tid 4</c:v>
                </c:pt>
                <c:pt idx="4">
                  <c:v>Tid 5</c:v>
                </c:pt>
              </c:strCache>
            </c:strRef>
          </c:cat>
          <c:val>
            <c:numRef>
              <c:f>'CA125'!$AO$5:$AO$11</c:f>
              <c:numCache>
                <c:formatCode>0%</c:formatCode>
                <c:ptCount val="7"/>
                <c:pt idx="0">
                  <c:v>-9.5990279465370532E-2</c:v>
                </c:pt>
                <c:pt idx="1">
                  <c:v>-8.6269744835965945E-2</c:v>
                </c:pt>
                <c:pt idx="2">
                  <c:v>-4.4957472660996367E-2</c:v>
                </c:pt>
                <c:pt idx="3">
                  <c:v>-6.925880923450789E-2</c:v>
                </c:pt>
                <c:pt idx="4">
                  <c:v>-8.9914945321992623E-2</c:v>
                </c:pt>
                <c:pt idx="5">
                  <c:v>0</c:v>
                </c:pt>
                <c:pt idx="6">
                  <c:v>0</c:v>
                </c:pt>
              </c:numCache>
            </c:numRef>
          </c:val>
          <c:smooth val="0"/>
          <c:extLst>
            <c:ext xmlns:c16="http://schemas.microsoft.com/office/drawing/2014/chart" uri="{C3380CC4-5D6E-409C-BE32-E72D297353CC}">
              <c16:uniqueId val="{00000008-F7F3-46EE-AD8C-5429D2CCA6F8}"/>
            </c:ext>
          </c:extLst>
        </c:ser>
        <c:ser>
          <c:idx val="9"/>
          <c:order val="9"/>
          <c:tx>
            <c:strRef>
              <c:f>'CA125'!$AP$3:$AP$4</c:f>
              <c:strCache>
                <c:ptCount val="2"/>
                <c:pt idx="0">
                  <c:v>10</c:v>
                </c:pt>
                <c:pt idx="1">
                  <c:v> 18.1 </c:v>
                </c:pt>
              </c:strCache>
            </c:strRef>
          </c:tx>
          <c:spPr>
            <a:ln w="28575">
              <a:noFill/>
            </a:ln>
          </c:spPr>
          <c:cat>
            <c:strRef>
              <c:f>'CA125'!$AF$5:$AF$11</c:f>
              <c:strCache>
                <c:ptCount val="5"/>
                <c:pt idx="0">
                  <c:v>Tid 1</c:v>
                </c:pt>
                <c:pt idx="1">
                  <c:v>Tid 2</c:v>
                </c:pt>
                <c:pt idx="2">
                  <c:v>Tid 3</c:v>
                </c:pt>
                <c:pt idx="3">
                  <c:v>Tid 4</c:v>
                </c:pt>
                <c:pt idx="4">
                  <c:v>Tid 5</c:v>
                </c:pt>
              </c:strCache>
            </c:strRef>
          </c:cat>
          <c:val>
            <c:numRef>
              <c:f>'CA125'!$AP$5:$AP$11</c:f>
              <c:numCache>
                <c:formatCode>0%</c:formatCode>
                <c:ptCount val="7"/>
                <c:pt idx="0">
                  <c:v>-2.209944751381232E-2</c:v>
                </c:pt>
                <c:pt idx="1">
                  <c:v>-0.11602209944751385</c:v>
                </c:pt>
                <c:pt idx="2">
                  <c:v>-7.1823204419889541E-2</c:v>
                </c:pt>
                <c:pt idx="3">
                  <c:v>-5.5248618784530357E-2</c:v>
                </c:pt>
                <c:pt idx="4">
                  <c:v>-0.13259668508287303</c:v>
                </c:pt>
                <c:pt idx="5">
                  <c:v>0</c:v>
                </c:pt>
                <c:pt idx="6">
                  <c:v>0</c:v>
                </c:pt>
              </c:numCache>
            </c:numRef>
          </c:val>
          <c:smooth val="0"/>
          <c:extLst>
            <c:ext xmlns:c16="http://schemas.microsoft.com/office/drawing/2014/chart" uri="{C3380CC4-5D6E-409C-BE32-E72D297353CC}">
              <c16:uniqueId val="{00000009-F7F3-46EE-AD8C-5429D2CCA6F8}"/>
            </c:ext>
          </c:extLst>
        </c:ser>
        <c:ser>
          <c:idx val="10"/>
          <c:order val="10"/>
          <c:tx>
            <c:strRef>
              <c:f>'CA125'!$AQ$3:$AQ$4</c:f>
              <c:strCache>
                <c:ptCount val="2"/>
                <c:pt idx="0">
                  <c:v>11</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'CA125'!$AQ$5:$AQ$11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F7F3-46EE-AD8C-5429D2CCA6F8}"/>
            </c:ext>
          </c:extLst>
        </c:ser>
        <c:ser>
          <c:idx val="11"/>
          <c:order val="11"/>
          <c:tx>
            <c:strRef>
              <c:f>'CA125'!$AR$3:$AR$4</c:f>
              <c:strCache>
                <c:ptCount val="2"/>
                <c:pt idx="0">
                  <c:v>12</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'CA125'!$AR$5:$AR$11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F7F3-46EE-AD8C-5429D2CCA6F8}"/>
            </c:ext>
          </c:extLst>
        </c:ser>
        <c:ser>
          <c:idx val="12"/>
          <c:order val="12"/>
          <c:tx>
            <c:strRef>
              <c:f>'CA125'!$AS$3:$AS$4</c:f>
              <c:strCache>
                <c:ptCount val="2"/>
                <c:pt idx="0">
                  <c:v>13</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'CA125'!$AS$5:$AS$11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F7F3-46EE-AD8C-5429D2CCA6F8}"/>
            </c:ext>
          </c:extLst>
        </c:ser>
        <c:ser>
          <c:idx val="13"/>
          <c:order val="13"/>
          <c:tx>
            <c:strRef>
              <c:f>'CA125'!$AT$3:$AT$4</c:f>
              <c:strCache>
                <c:ptCount val="2"/>
                <c:pt idx="0">
                  <c:v>14</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'CA125'!$AT$5:$AT$11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F7F3-46EE-AD8C-5429D2CCA6F8}"/>
            </c:ext>
          </c:extLst>
        </c:ser>
        <c:ser>
          <c:idx val="14"/>
          <c:order val="14"/>
          <c:tx>
            <c:strRef>
              <c:f>'CA125'!$AU$3:$AU$4</c:f>
              <c:strCache>
                <c:ptCount val="2"/>
                <c:pt idx="0">
                  <c:v>15</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'CA125'!$AU$5:$AU$11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F7F3-46EE-AD8C-5429D2CCA6F8}"/>
            </c:ext>
          </c:extLst>
        </c:ser>
        <c:ser>
          <c:idx val="15"/>
          <c:order val="15"/>
          <c:tx>
            <c:strRef>
              <c:f>'CA125'!$AV$3:$AV$4</c:f>
              <c:strCache>
                <c:ptCount val="2"/>
                <c:pt idx="0">
                  <c:v>16</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'CA125'!$AV$5:$AV$11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F7F3-46EE-AD8C-5429D2CCA6F8}"/>
            </c:ext>
          </c:extLst>
        </c:ser>
        <c:ser>
          <c:idx val="16"/>
          <c:order val="16"/>
          <c:tx>
            <c:strRef>
              <c:f>'CA125'!$AW$3:$AW$4</c:f>
              <c:strCache>
                <c:ptCount val="2"/>
                <c:pt idx="0">
                  <c:v>17</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F7F3-46EE-AD8C-5429D2CCA6F8}"/>
            </c:ext>
          </c:extLst>
        </c:ser>
        <c:ser>
          <c:idx val="17"/>
          <c:order val="17"/>
          <c:tx>
            <c:strRef>
              <c:f>'CA125'!$AX$3:$AX$4</c:f>
              <c:strCache>
                <c:ptCount val="2"/>
                <c:pt idx="0">
                  <c:v>18</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F7F3-46EE-AD8C-5429D2CCA6F8}"/>
            </c:ext>
          </c:extLst>
        </c:ser>
        <c:ser>
          <c:idx val="18"/>
          <c:order val="18"/>
          <c:tx>
            <c:strRef>
              <c:f>'CA125'!$AY$3:$AY$4</c:f>
              <c:strCache>
                <c:ptCount val="2"/>
                <c:pt idx="0">
                  <c:v>19</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F7F3-46EE-AD8C-5429D2CCA6F8}"/>
            </c:ext>
          </c:extLst>
        </c:ser>
        <c:ser>
          <c:idx val="19"/>
          <c:order val="19"/>
          <c:tx>
            <c:strRef>
              <c:f>'CA125'!$AZ$3:$AZ$4</c:f>
              <c:strCache>
                <c:ptCount val="2"/>
                <c:pt idx="0">
                  <c:v>20</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F7F3-46EE-AD8C-5429D2CCA6F8}"/>
            </c:ext>
          </c:extLst>
        </c:ser>
        <c:ser>
          <c:idx val="20"/>
          <c:order val="20"/>
          <c:tx>
            <c:strRef>
              <c:f>'CA125'!$BA$3:$BA$4</c:f>
              <c:strCache>
                <c:ptCount val="2"/>
                <c:pt idx="0">
                  <c:v>TEa</c:v>
                </c:pt>
              </c:strCache>
            </c:strRef>
          </c:tx>
          <c:spPr>
            <a:ln w="28575">
              <a:solidFill>
                <a:schemeClr val="accent2">
                  <a:lumMod val="60000"/>
                  <a:lumOff val="40000"/>
                </a:schemeClr>
              </a:solidFill>
            </a:ln>
          </c:spPr>
          <c:marker>
            <c:symbol val="none"/>
          </c:marker>
          <c:cat>
            <c:strRef>
              <c:f>'CA125'!$AF$5:$AF$11</c:f>
              <c:strCache>
                <c:ptCount val="5"/>
                <c:pt idx="0">
                  <c:v>Tid 1</c:v>
                </c:pt>
                <c:pt idx="1">
                  <c:v>Tid 2</c:v>
                </c:pt>
                <c:pt idx="2">
                  <c:v>Tid 3</c:v>
                </c:pt>
                <c:pt idx="3">
                  <c:v>Tid 4</c:v>
                </c:pt>
                <c:pt idx="4">
                  <c:v>Tid 5</c:v>
                </c:pt>
              </c:strCache>
            </c:strRef>
          </c:cat>
          <c:val>
            <c:numRef>
              <c:f>'CA125'!$BA$5:$BA$11</c:f>
              <c:numCache>
                <c:formatCode>0%</c:formatCode>
                <c:ptCount val="7"/>
                <c:pt idx="0">
                  <c:v>0.35499999999999998</c:v>
                </c:pt>
                <c:pt idx="1">
                  <c:v>0.35499999999999998</c:v>
                </c:pt>
                <c:pt idx="2">
                  <c:v>0.35499999999999998</c:v>
                </c:pt>
                <c:pt idx="3">
                  <c:v>0.35499999999999998</c:v>
                </c:pt>
                <c:pt idx="4">
                  <c:v>0.35499999999999998</c:v>
                </c:pt>
                <c:pt idx="5">
                  <c:v>0</c:v>
                </c:pt>
                <c:pt idx="6">
                  <c:v>0</c:v>
                </c:pt>
              </c:numCache>
            </c:numRef>
          </c:val>
          <c:smooth val="0"/>
          <c:extLst>
            <c:ext xmlns:c16="http://schemas.microsoft.com/office/drawing/2014/chart" uri="{C3380CC4-5D6E-409C-BE32-E72D297353CC}">
              <c16:uniqueId val="{00000014-F7F3-46EE-AD8C-5429D2CCA6F8}"/>
            </c:ext>
          </c:extLst>
        </c:ser>
        <c:ser>
          <c:idx val="21"/>
          <c:order val="21"/>
          <c:tx>
            <c:strRef>
              <c:f>'CA125'!$BB$3:$BB$4</c:f>
              <c:strCache>
                <c:ptCount val="2"/>
                <c:pt idx="0">
                  <c:v>B</c:v>
                </c:pt>
              </c:strCache>
            </c:strRef>
          </c:tx>
          <c:spPr>
            <a:ln w="28575">
              <a:solidFill>
                <a:schemeClr val="accent1"/>
              </a:solidFill>
            </a:ln>
          </c:spPr>
          <c:marker>
            <c:symbol val="none"/>
          </c:marker>
          <c:cat>
            <c:strRef>
              <c:f>'CA125'!$AF$5:$AF$11</c:f>
              <c:strCache>
                <c:ptCount val="5"/>
                <c:pt idx="0">
                  <c:v>Tid 1</c:v>
                </c:pt>
                <c:pt idx="1">
                  <c:v>Tid 2</c:v>
                </c:pt>
                <c:pt idx="2">
                  <c:v>Tid 3</c:v>
                </c:pt>
                <c:pt idx="3">
                  <c:v>Tid 4</c:v>
                </c:pt>
                <c:pt idx="4">
                  <c:v>Tid 5</c:v>
                </c:pt>
              </c:strCache>
            </c:strRef>
          </c:cat>
          <c:val>
            <c:numRef>
              <c:f>'CA125'!$BB$5:$BB$11</c:f>
              <c:numCache>
                <c:formatCode>0%</c:formatCode>
                <c:ptCount val="7"/>
                <c:pt idx="0">
                  <c:v>0.15</c:v>
                </c:pt>
                <c:pt idx="1">
                  <c:v>0.15</c:v>
                </c:pt>
                <c:pt idx="2">
                  <c:v>0.15</c:v>
                </c:pt>
                <c:pt idx="3">
                  <c:v>0.15</c:v>
                </c:pt>
                <c:pt idx="4">
                  <c:v>0.15</c:v>
                </c:pt>
                <c:pt idx="5">
                  <c:v>0</c:v>
                </c:pt>
                <c:pt idx="6">
                  <c:v>0</c:v>
                </c:pt>
              </c:numCache>
            </c:numRef>
          </c:val>
          <c:smooth val="0"/>
          <c:extLst>
            <c:ext xmlns:c16="http://schemas.microsoft.com/office/drawing/2014/chart" uri="{C3380CC4-5D6E-409C-BE32-E72D297353CC}">
              <c16:uniqueId val="{00000015-F7F3-46EE-AD8C-5429D2CCA6F8}"/>
            </c:ext>
          </c:extLst>
        </c:ser>
        <c:ser>
          <c:idx val="22"/>
          <c:order val="22"/>
          <c:tx>
            <c:strRef>
              <c:f>'CA125'!$BC$3:$BC$4</c:f>
              <c:strCache>
                <c:ptCount val="2"/>
                <c:pt idx="0">
                  <c:v>-B</c:v>
                </c:pt>
              </c:strCache>
            </c:strRef>
          </c:tx>
          <c:spPr>
            <a:ln w="28575">
              <a:solidFill>
                <a:srgbClr val="4F81BD"/>
              </a:solidFill>
            </a:ln>
          </c:spPr>
          <c:marker>
            <c:symbol val="none"/>
          </c:marker>
          <c:cat>
            <c:strRef>
              <c:f>'CA125'!$AF$5:$AF$11</c:f>
              <c:strCache>
                <c:ptCount val="5"/>
                <c:pt idx="0">
                  <c:v>Tid 1</c:v>
                </c:pt>
                <c:pt idx="1">
                  <c:v>Tid 2</c:v>
                </c:pt>
                <c:pt idx="2">
                  <c:v>Tid 3</c:v>
                </c:pt>
                <c:pt idx="3">
                  <c:v>Tid 4</c:v>
                </c:pt>
                <c:pt idx="4">
                  <c:v>Tid 5</c:v>
                </c:pt>
              </c:strCache>
            </c:strRef>
          </c:cat>
          <c:val>
            <c:numRef>
              <c:f>'CA125'!$BC$5:$BC$11</c:f>
              <c:numCache>
                <c:formatCode>0%</c:formatCode>
                <c:ptCount val="7"/>
                <c:pt idx="0">
                  <c:v>-0.15</c:v>
                </c:pt>
                <c:pt idx="1">
                  <c:v>-0.15</c:v>
                </c:pt>
                <c:pt idx="2">
                  <c:v>-0.15</c:v>
                </c:pt>
                <c:pt idx="3">
                  <c:v>-0.15</c:v>
                </c:pt>
                <c:pt idx="4">
                  <c:v>-0.15</c:v>
                </c:pt>
                <c:pt idx="5">
                  <c:v>0</c:v>
                </c:pt>
                <c:pt idx="6">
                  <c:v>0</c:v>
                </c:pt>
              </c:numCache>
            </c:numRef>
          </c:val>
          <c:smooth val="0"/>
          <c:extLst>
            <c:ext xmlns:c16="http://schemas.microsoft.com/office/drawing/2014/chart" uri="{C3380CC4-5D6E-409C-BE32-E72D297353CC}">
              <c16:uniqueId val="{00000016-F7F3-46EE-AD8C-5429D2CCA6F8}"/>
            </c:ext>
          </c:extLst>
        </c:ser>
        <c:ser>
          <c:idx val="23"/>
          <c:order val="23"/>
          <c:tx>
            <c:strRef>
              <c:f>'CA125'!$BD$3:$BD$4</c:f>
              <c:strCache>
                <c:ptCount val="2"/>
                <c:pt idx="0">
                  <c:v>-TEa</c:v>
                </c:pt>
              </c:strCache>
            </c:strRef>
          </c:tx>
          <c:spPr>
            <a:ln w="28575">
              <a:solidFill>
                <a:srgbClr val="C0504D">
                  <a:lumMod val="60000"/>
                  <a:lumOff val="40000"/>
                </a:srgbClr>
              </a:solidFill>
            </a:ln>
          </c:spPr>
          <c:marker>
            <c:symbol val="none"/>
          </c:marker>
          <c:cat>
            <c:strRef>
              <c:f>'CA125'!$AF$5:$AF$11</c:f>
              <c:strCache>
                <c:ptCount val="5"/>
                <c:pt idx="0">
                  <c:v>Tid 1</c:v>
                </c:pt>
                <c:pt idx="1">
                  <c:v>Tid 2</c:v>
                </c:pt>
                <c:pt idx="2">
                  <c:v>Tid 3</c:v>
                </c:pt>
                <c:pt idx="3">
                  <c:v>Tid 4</c:v>
                </c:pt>
                <c:pt idx="4">
                  <c:v>Tid 5</c:v>
                </c:pt>
              </c:strCache>
            </c:strRef>
          </c:cat>
          <c:val>
            <c:numRef>
              <c:f>'CA125'!$BD$5:$BD$11</c:f>
              <c:numCache>
                <c:formatCode>0%</c:formatCode>
                <c:ptCount val="7"/>
                <c:pt idx="0">
                  <c:v>-0.35499999999999998</c:v>
                </c:pt>
                <c:pt idx="1">
                  <c:v>-0.35499999999999998</c:v>
                </c:pt>
                <c:pt idx="2">
                  <c:v>-0.35499999999999998</c:v>
                </c:pt>
                <c:pt idx="3">
                  <c:v>-0.35499999999999998</c:v>
                </c:pt>
                <c:pt idx="4">
                  <c:v>-0.35499999999999998</c:v>
                </c:pt>
                <c:pt idx="5">
                  <c:v>0</c:v>
                </c:pt>
                <c:pt idx="6">
                  <c:v>0</c:v>
                </c:pt>
              </c:numCache>
            </c:numRef>
          </c:val>
          <c:smooth val="0"/>
          <c:extLst>
            <c:ext xmlns:c16="http://schemas.microsoft.com/office/drawing/2014/chart" uri="{C3380CC4-5D6E-409C-BE32-E72D297353CC}">
              <c16:uniqueId val="{00000017-F7F3-46EE-AD8C-5429D2CCA6F8}"/>
            </c:ext>
          </c:extLst>
        </c:ser>
        <c:ser>
          <c:idx val="24"/>
          <c:order val="24"/>
          <c:tx>
            <c:strRef>
              <c:f>'CA125'!$BE$3:$BE$4</c:f>
              <c:strCache>
                <c:ptCount val="2"/>
                <c:pt idx="0">
                  <c:v>M</c:v>
                </c:pt>
              </c:strCache>
            </c:strRef>
          </c:tx>
          <c:spPr>
            <a:ln w="28575">
              <a:noFill/>
            </a:ln>
          </c:spPr>
          <c:marker>
            <c:symbol val="none"/>
          </c:marker>
          <c:errBars>
            <c:errDir val="y"/>
            <c:errBarType val="both"/>
            <c:errValType val="cust"/>
            <c:noEndCap val="0"/>
            <c:plus>
              <c:numRef>
                <c:f>'CA125'!$BF$5:$BF$11</c:f>
                <c:numCache>
                  <c:formatCode>General</c:formatCode>
                  <c:ptCount val="7"/>
                  <c:pt idx="0">
                    <c:v>4.5648711157370118E-2</c:v>
                  </c:pt>
                  <c:pt idx="1">
                    <c:v>4.3470667945897566E-2</c:v>
                  </c:pt>
                  <c:pt idx="2">
                    <c:v>3.2745699186588866E-2</c:v>
                  </c:pt>
                  <c:pt idx="3">
                    <c:v>3.8020892298738701E-2</c:v>
                  </c:pt>
                  <c:pt idx="4">
                    <c:v>6.3749572644180505E-2</c:v>
                  </c:pt>
                  <c:pt idx="5">
                    <c:v>0</c:v>
                  </c:pt>
                  <c:pt idx="6">
                    <c:v>0</c:v>
                  </c:pt>
                </c:numCache>
              </c:numRef>
            </c:plus>
            <c:minus>
              <c:numRef>
                <c:f>'CA125'!$BF$5:$BF$11</c:f>
                <c:numCache>
                  <c:formatCode>General</c:formatCode>
                  <c:ptCount val="7"/>
                  <c:pt idx="0">
                    <c:v>4.5648711157370118E-2</c:v>
                  </c:pt>
                  <c:pt idx="1">
                    <c:v>4.3470667945897566E-2</c:v>
                  </c:pt>
                  <c:pt idx="2">
                    <c:v>3.2745699186588866E-2</c:v>
                  </c:pt>
                  <c:pt idx="3">
                    <c:v>3.8020892298738701E-2</c:v>
                  </c:pt>
                  <c:pt idx="4">
                    <c:v>6.3749572644180505E-2</c:v>
                  </c:pt>
                  <c:pt idx="5">
                    <c:v>0</c:v>
                  </c:pt>
                  <c:pt idx="6">
                    <c:v>0</c:v>
                  </c:pt>
                </c:numCache>
              </c:numRef>
            </c:minus>
            <c:spPr>
              <a:ln w="254000">
                <a:solidFill>
                  <a:sysClr val="windowText" lastClr="000000">
                    <a:alpha val="19000"/>
                  </a:sysClr>
                </a:solidFill>
              </a:ln>
            </c:spPr>
          </c:errBars>
          <c:cat>
            <c:strRef>
              <c:f>'CA125'!$AF$5:$AF$11</c:f>
              <c:strCache>
                <c:ptCount val="5"/>
                <c:pt idx="0">
                  <c:v>Tid 1</c:v>
                </c:pt>
                <c:pt idx="1">
                  <c:v>Tid 2</c:v>
                </c:pt>
                <c:pt idx="2">
                  <c:v>Tid 3</c:v>
                </c:pt>
                <c:pt idx="3">
                  <c:v>Tid 4</c:v>
                </c:pt>
                <c:pt idx="4">
                  <c:v>Tid 5</c:v>
                </c:pt>
              </c:strCache>
            </c:strRef>
          </c:cat>
          <c:val>
            <c:numRef>
              <c:f>'CA125'!$BE$5:$BE$11</c:f>
              <c:numCache>
                <c:formatCode>0%</c:formatCode>
                <c:ptCount val="7"/>
                <c:pt idx="0">
                  <c:v>-1.7976625710344297E-2</c:v>
                </c:pt>
                <c:pt idx="1">
                  <c:v>-2.390540581133338E-2</c:v>
                </c:pt>
                <c:pt idx="2">
                  <c:v>-1.7688029232443715E-2</c:v>
                </c:pt>
                <c:pt idx="3">
                  <c:v>-2.5379003956099266E-2</c:v>
                </c:pt>
                <c:pt idx="4">
                  <c:v>-1.7396417701988826E-2</c:v>
                </c:pt>
                <c:pt idx="5">
                  <c:v>0</c:v>
                </c:pt>
                <c:pt idx="6">
                  <c:v>0</c:v>
                </c:pt>
              </c:numCache>
            </c:numRef>
          </c:val>
          <c:smooth val="0"/>
          <c:extLst>
            <c:ext xmlns:c16="http://schemas.microsoft.com/office/drawing/2014/chart" uri="{C3380CC4-5D6E-409C-BE32-E72D297353CC}">
              <c16:uniqueId val="{00000018-F7F3-46EE-AD8C-5429D2CCA6F8}"/>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'CA125'!$BH$3:$BH$4</c:f>
              <c:strCache>
                <c:ptCount val="2"/>
                <c:pt idx="0">
                  <c:v>1</c:v>
                </c:pt>
                <c:pt idx="1">
                  <c:v> 5.0 </c:v>
                </c:pt>
              </c:strCache>
            </c:strRef>
          </c:tx>
          <c:spPr>
            <a:ln>
              <a:noFill/>
            </a:ln>
          </c:spPr>
          <c:cat>
            <c:strRef>
              <c:f>'CA125'!$AF$5:$AF$11</c:f>
              <c:strCache>
                <c:ptCount val="5"/>
                <c:pt idx="0">
                  <c:v>Tid 1</c:v>
                </c:pt>
                <c:pt idx="1">
                  <c:v>Tid 2</c:v>
                </c:pt>
                <c:pt idx="2">
                  <c:v>Tid 3</c:v>
                </c:pt>
                <c:pt idx="3">
                  <c:v>Tid 4</c:v>
                </c:pt>
                <c:pt idx="4">
                  <c:v>Tid 5</c:v>
                </c:pt>
              </c:strCache>
            </c:strRef>
          </c:cat>
          <c:val>
            <c:numRef>
              <c:f>'CA125'!$BH$5:$BH$11</c:f>
              <c:numCache>
                <c:formatCode>General</c:formatCode>
                <c:ptCount val="7"/>
                <c:pt idx="0">
                  <c:v>-0.29999999999999982</c:v>
                </c:pt>
                <c:pt idx="1">
                  <c:v>-0.29999999999999982</c:v>
                </c:pt>
                <c:pt idx="2">
                  <c:v>-0.20000000000000018</c:v>
                </c:pt>
                <c:pt idx="3">
                  <c:v>9.9999999999999645E-2</c:v>
                </c:pt>
                <c:pt idx="4">
                  <c:v>0.20000000000000018</c:v>
                </c:pt>
                <c:pt idx="5">
                  <c:v>0</c:v>
                </c:pt>
                <c:pt idx="6">
                  <c:v>0</c:v>
                </c:pt>
              </c:numCache>
            </c:numRef>
          </c:val>
          <c:smooth val="0"/>
          <c:extLst>
            <c:ext xmlns:c16="http://schemas.microsoft.com/office/drawing/2014/chart" uri="{C3380CC4-5D6E-409C-BE32-E72D297353CC}">
              <c16:uniqueId val="{00000000-CE2F-4475-887D-E72360FC061B}"/>
            </c:ext>
          </c:extLst>
        </c:ser>
        <c:ser>
          <c:idx val="1"/>
          <c:order val="1"/>
          <c:tx>
            <c:strRef>
              <c:f>'CA125'!$BI$3:$BI$4</c:f>
              <c:strCache>
                <c:ptCount val="2"/>
                <c:pt idx="0">
                  <c:v>2</c:v>
                </c:pt>
                <c:pt idx="1">
                  <c:v> 32.1 </c:v>
                </c:pt>
              </c:strCache>
            </c:strRef>
          </c:tx>
          <c:spPr>
            <a:ln>
              <a:noFill/>
            </a:ln>
          </c:spPr>
          <c:cat>
            <c:strRef>
              <c:f>'CA125'!$AF$5:$AF$11</c:f>
              <c:strCache>
                <c:ptCount val="5"/>
                <c:pt idx="0">
                  <c:v>Tid 1</c:v>
                </c:pt>
                <c:pt idx="1">
                  <c:v>Tid 2</c:v>
                </c:pt>
                <c:pt idx="2">
                  <c:v>Tid 3</c:v>
                </c:pt>
                <c:pt idx="3">
                  <c:v>Tid 4</c:v>
                </c:pt>
                <c:pt idx="4">
                  <c:v>Tid 5</c:v>
                </c:pt>
              </c:strCache>
            </c:strRef>
          </c:cat>
          <c:val>
            <c:numRef>
              <c:f>'CA125'!$BI$5:$BI$11</c:f>
              <c:numCache>
                <c:formatCode>General</c:formatCode>
                <c:ptCount val="7"/>
                <c:pt idx="0">
                  <c:v>4.2999999999999972</c:v>
                </c:pt>
                <c:pt idx="1">
                  <c:v>0.89999999999999858</c:v>
                </c:pt>
                <c:pt idx="2">
                  <c:v>1.5</c:v>
                </c:pt>
                <c:pt idx="3">
                  <c:v>0</c:v>
                </c:pt>
                <c:pt idx="4">
                  <c:v>0</c:v>
                </c:pt>
                <c:pt idx="5">
                  <c:v>0</c:v>
                </c:pt>
                <c:pt idx="6">
                  <c:v>0</c:v>
                </c:pt>
              </c:numCache>
            </c:numRef>
          </c:val>
          <c:smooth val="0"/>
          <c:extLst>
            <c:ext xmlns:c16="http://schemas.microsoft.com/office/drawing/2014/chart" uri="{C3380CC4-5D6E-409C-BE32-E72D297353CC}">
              <c16:uniqueId val="{00000001-CE2F-4475-887D-E72360FC061B}"/>
            </c:ext>
          </c:extLst>
        </c:ser>
        <c:ser>
          <c:idx val="2"/>
          <c:order val="2"/>
          <c:tx>
            <c:strRef>
              <c:f>'CA125'!$BJ$3:$BJ$4</c:f>
              <c:strCache>
                <c:ptCount val="2"/>
                <c:pt idx="0">
                  <c:v>3</c:v>
                </c:pt>
                <c:pt idx="1">
                  <c:v> 28.9 </c:v>
                </c:pt>
              </c:strCache>
            </c:strRef>
          </c:tx>
          <c:spPr>
            <a:ln>
              <a:noFill/>
            </a:ln>
          </c:spPr>
          <c:cat>
            <c:strRef>
              <c:f>'CA125'!$AF$5:$AF$11</c:f>
              <c:strCache>
                <c:ptCount val="5"/>
                <c:pt idx="0">
                  <c:v>Tid 1</c:v>
                </c:pt>
                <c:pt idx="1">
                  <c:v>Tid 2</c:v>
                </c:pt>
                <c:pt idx="2">
                  <c:v>Tid 3</c:v>
                </c:pt>
                <c:pt idx="3">
                  <c:v>Tid 4</c:v>
                </c:pt>
                <c:pt idx="4">
                  <c:v>Tid 5</c:v>
                </c:pt>
              </c:strCache>
            </c:strRef>
          </c:cat>
          <c:val>
            <c:numRef>
              <c:f>'CA125'!$BJ$5:$BJ$11</c:f>
              <c:numCache>
                <c:formatCode>General</c:formatCode>
                <c:ptCount val="7"/>
                <c:pt idx="0">
                  <c:v>-0.59999999999999787</c:v>
                </c:pt>
                <c:pt idx="1">
                  <c:v>0.70000000000000284</c:v>
                </c:pt>
                <c:pt idx="2">
                  <c:v>0.10000000000000142</c:v>
                </c:pt>
                <c:pt idx="3">
                  <c:v>-0.39999999999999858</c:v>
                </c:pt>
                <c:pt idx="4">
                  <c:v>-0.69999999999999929</c:v>
                </c:pt>
                <c:pt idx="5">
                  <c:v>0</c:v>
                </c:pt>
                <c:pt idx="6">
                  <c:v>0</c:v>
                </c:pt>
              </c:numCache>
            </c:numRef>
          </c:val>
          <c:smooth val="0"/>
          <c:extLst>
            <c:ext xmlns:c16="http://schemas.microsoft.com/office/drawing/2014/chart" uri="{C3380CC4-5D6E-409C-BE32-E72D297353CC}">
              <c16:uniqueId val="{00000002-CE2F-4475-887D-E72360FC061B}"/>
            </c:ext>
          </c:extLst>
        </c:ser>
        <c:ser>
          <c:idx val="3"/>
          <c:order val="3"/>
          <c:tx>
            <c:strRef>
              <c:f>'CA125'!$BK$3:$BK$4</c:f>
              <c:strCache>
                <c:ptCount val="2"/>
                <c:pt idx="0">
                  <c:v>4</c:v>
                </c:pt>
                <c:pt idx="1">
                  <c:v> 14.8 </c:v>
                </c:pt>
              </c:strCache>
            </c:strRef>
          </c:tx>
          <c:spPr>
            <a:ln>
              <a:noFill/>
            </a:ln>
          </c:spPr>
          <c:cat>
            <c:strRef>
              <c:f>'CA125'!$AF$5:$AF$11</c:f>
              <c:strCache>
                <c:ptCount val="5"/>
                <c:pt idx="0">
                  <c:v>Tid 1</c:v>
                </c:pt>
                <c:pt idx="1">
                  <c:v>Tid 2</c:v>
                </c:pt>
                <c:pt idx="2">
                  <c:v>Tid 3</c:v>
                </c:pt>
                <c:pt idx="3">
                  <c:v>Tid 4</c:v>
                </c:pt>
                <c:pt idx="4">
                  <c:v>Tid 5</c:v>
                </c:pt>
              </c:strCache>
            </c:strRef>
          </c:cat>
          <c:val>
            <c:numRef>
              <c:f>'CA125'!$BK$5:$BK$11</c:f>
              <c:numCache>
                <c:formatCode>General</c:formatCode>
                <c:ptCount val="7"/>
                <c:pt idx="0">
                  <c:v>0.59999999999999964</c:v>
                </c:pt>
                <c:pt idx="1">
                  <c:v>1.3999999999999986</c:v>
                </c:pt>
                <c:pt idx="2">
                  <c:v>0.89999999999999858</c:v>
                </c:pt>
                <c:pt idx="3">
                  <c:v>0.79999999999999893</c:v>
                </c:pt>
                <c:pt idx="4">
                  <c:v>1.6999999999999993</c:v>
                </c:pt>
                <c:pt idx="5">
                  <c:v>0</c:v>
                </c:pt>
                <c:pt idx="6">
                  <c:v>0</c:v>
                </c:pt>
              </c:numCache>
            </c:numRef>
          </c:val>
          <c:smooth val="0"/>
          <c:extLst>
            <c:ext xmlns:c16="http://schemas.microsoft.com/office/drawing/2014/chart" uri="{C3380CC4-5D6E-409C-BE32-E72D297353CC}">
              <c16:uniqueId val="{00000003-CE2F-4475-887D-E72360FC061B}"/>
            </c:ext>
          </c:extLst>
        </c:ser>
        <c:ser>
          <c:idx val="4"/>
          <c:order val="4"/>
          <c:tx>
            <c:strRef>
              <c:f>'CA125'!$BL$3:$BL$4</c:f>
              <c:strCache>
                <c:ptCount val="2"/>
                <c:pt idx="0">
                  <c:v>5</c:v>
                </c:pt>
                <c:pt idx="1">
                  <c:v> 20.6 </c:v>
                </c:pt>
              </c:strCache>
            </c:strRef>
          </c:tx>
          <c:spPr>
            <a:ln>
              <a:noFill/>
            </a:ln>
          </c:spPr>
          <c:cat>
            <c:strRef>
              <c:f>'CA125'!$AF$5:$AF$11</c:f>
              <c:strCache>
                <c:ptCount val="5"/>
                <c:pt idx="0">
                  <c:v>Tid 1</c:v>
                </c:pt>
                <c:pt idx="1">
                  <c:v>Tid 2</c:v>
                </c:pt>
                <c:pt idx="2">
                  <c:v>Tid 3</c:v>
                </c:pt>
                <c:pt idx="3">
                  <c:v>Tid 4</c:v>
                </c:pt>
                <c:pt idx="4">
                  <c:v>Tid 5</c:v>
                </c:pt>
              </c:strCache>
            </c:strRef>
          </c:cat>
          <c:val>
            <c:numRef>
              <c:f>'CA125'!$BL$5:$BL$11</c:f>
              <c:numCache>
                <c:formatCode>General</c:formatCode>
                <c:ptCount val="7"/>
                <c:pt idx="0">
                  <c:v>-1.2000000000000028</c:v>
                </c:pt>
                <c:pt idx="1">
                  <c:v>-0.70000000000000284</c:v>
                </c:pt>
                <c:pt idx="2">
                  <c:v>-1.2000000000000028</c:v>
                </c:pt>
                <c:pt idx="3">
                  <c:v>-1.1000000000000014</c:v>
                </c:pt>
                <c:pt idx="4">
                  <c:v>-0.5</c:v>
                </c:pt>
                <c:pt idx="5">
                  <c:v>0</c:v>
                </c:pt>
                <c:pt idx="6">
                  <c:v>0</c:v>
                </c:pt>
              </c:numCache>
            </c:numRef>
          </c:val>
          <c:smooth val="0"/>
          <c:extLst>
            <c:ext xmlns:c16="http://schemas.microsoft.com/office/drawing/2014/chart" uri="{C3380CC4-5D6E-409C-BE32-E72D297353CC}">
              <c16:uniqueId val="{00000004-CE2F-4475-887D-E72360FC061B}"/>
            </c:ext>
          </c:extLst>
        </c:ser>
        <c:ser>
          <c:idx val="5"/>
          <c:order val="5"/>
          <c:tx>
            <c:strRef>
              <c:f>'CA125'!$BM$3:$BM$4</c:f>
              <c:strCache>
                <c:ptCount val="2"/>
                <c:pt idx="0">
                  <c:v>6</c:v>
                </c:pt>
                <c:pt idx="1">
                  <c:v> 27.6 </c:v>
                </c:pt>
              </c:strCache>
            </c:strRef>
          </c:tx>
          <c:spPr>
            <a:ln>
              <a:noFill/>
            </a:ln>
          </c:spPr>
          <c:cat>
            <c:strRef>
              <c:f>'CA125'!$AF$5:$AF$11</c:f>
              <c:strCache>
                <c:ptCount val="5"/>
                <c:pt idx="0">
                  <c:v>Tid 1</c:v>
                </c:pt>
                <c:pt idx="1">
                  <c:v>Tid 2</c:v>
                </c:pt>
                <c:pt idx="2">
                  <c:v>Tid 3</c:v>
                </c:pt>
                <c:pt idx="3">
                  <c:v>Tid 4</c:v>
                </c:pt>
                <c:pt idx="4">
                  <c:v>Tid 5</c:v>
                </c:pt>
              </c:strCache>
            </c:strRef>
          </c:cat>
          <c:val>
            <c:numRef>
              <c:f>'CA125'!$BM$5:$BM$11</c:f>
              <c:numCache>
                <c:formatCode>General</c:formatCode>
                <c:ptCount val="7"/>
                <c:pt idx="0">
                  <c:v>-0.80000000000000071</c:v>
                </c:pt>
                <c:pt idx="1">
                  <c:v>-1.1000000000000014</c:v>
                </c:pt>
                <c:pt idx="2">
                  <c:v>-1.7000000000000028</c:v>
                </c:pt>
                <c:pt idx="3">
                  <c:v>-2</c:v>
                </c:pt>
                <c:pt idx="4">
                  <c:v>-1</c:v>
                </c:pt>
                <c:pt idx="5">
                  <c:v>0</c:v>
                </c:pt>
                <c:pt idx="6">
                  <c:v>0</c:v>
                </c:pt>
              </c:numCache>
            </c:numRef>
          </c:val>
          <c:smooth val="0"/>
          <c:extLst>
            <c:ext xmlns:c16="http://schemas.microsoft.com/office/drawing/2014/chart" uri="{C3380CC4-5D6E-409C-BE32-E72D297353CC}">
              <c16:uniqueId val="{00000005-CE2F-4475-887D-E72360FC061B}"/>
            </c:ext>
          </c:extLst>
        </c:ser>
        <c:ser>
          <c:idx val="6"/>
          <c:order val="6"/>
          <c:tx>
            <c:strRef>
              <c:f>'CA125'!$BN$3:$BN$4</c:f>
              <c:strCache>
                <c:ptCount val="2"/>
                <c:pt idx="0">
                  <c:v>7</c:v>
                </c:pt>
                <c:pt idx="1">
                  <c:v> 924.2 </c:v>
                </c:pt>
              </c:strCache>
            </c:strRef>
          </c:tx>
          <c:spPr>
            <a:ln>
              <a:noFill/>
            </a:ln>
          </c:spPr>
          <c:cat>
            <c:strRef>
              <c:f>'CA125'!$AF$5:$AF$11</c:f>
              <c:strCache>
                <c:ptCount val="5"/>
                <c:pt idx="0">
                  <c:v>Tid 1</c:v>
                </c:pt>
                <c:pt idx="1">
                  <c:v>Tid 2</c:v>
                </c:pt>
                <c:pt idx="2">
                  <c:v>Tid 3</c:v>
                </c:pt>
                <c:pt idx="3">
                  <c:v>Tid 4</c:v>
                </c:pt>
                <c:pt idx="4">
                  <c:v>Tid 5</c:v>
                </c:pt>
              </c:strCache>
            </c:strRef>
          </c:cat>
          <c:val>
            <c:numRef>
              <c:f>'CA125'!$BN$5:$BN$11</c:f>
              <c:numCache>
                <c:formatCode>General</c:formatCode>
                <c:ptCount val="7"/>
                <c:pt idx="0">
                  <c:v>-32.200000000000045</c:v>
                </c:pt>
                <c:pt idx="1">
                  <c:v>-15.200000000000045</c:v>
                </c:pt>
                <c:pt idx="2">
                  <c:v>-10.400000000000091</c:v>
                </c:pt>
                <c:pt idx="3">
                  <c:v>-11.900000000000091</c:v>
                </c:pt>
                <c:pt idx="4">
                  <c:v>12.199999999999932</c:v>
                </c:pt>
                <c:pt idx="5">
                  <c:v>0</c:v>
                </c:pt>
                <c:pt idx="6">
                  <c:v>0</c:v>
                </c:pt>
              </c:numCache>
            </c:numRef>
          </c:val>
          <c:smooth val="0"/>
          <c:extLst>
            <c:ext xmlns:c16="http://schemas.microsoft.com/office/drawing/2014/chart" uri="{C3380CC4-5D6E-409C-BE32-E72D297353CC}">
              <c16:uniqueId val="{00000006-CE2F-4475-887D-E72360FC061B}"/>
            </c:ext>
          </c:extLst>
        </c:ser>
        <c:ser>
          <c:idx val="7"/>
          <c:order val="7"/>
          <c:tx>
            <c:strRef>
              <c:f>'CA125'!$BO$3:$BO$4</c:f>
              <c:strCache>
                <c:ptCount val="2"/>
                <c:pt idx="0">
                  <c:v>8</c:v>
                </c:pt>
                <c:pt idx="1">
                  <c:v> 6.0 </c:v>
                </c:pt>
              </c:strCache>
            </c:strRef>
          </c:tx>
          <c:spPr>
            <a:ln w="28575">
              <a:noFill/>
            </a:ln>
          </c:spPr>
          <c:cat>
            <c:strRef>
              <c:f>'CA125'!$AF$5:$AF$11</c:f>
              <c:strCache>
                <c:ptCount val="5"/>
                <c:pt idx="0">
                  <c:v>Tid 1</c:v>
                </c:pt>
                <c:pt idx="1">
                  <c:v>Tid 2</c:v>
                </c:pt>
                <c:pt idx="2">
                  <c:v>Tid 3</c:v>
                </c:pt>
                <c:pt idx="3">
                  <c:v>Tid 4</c:v>
                </c:pt>
                <c:pt idx="4">
                  <c:v>Tid 5</c:v>
                </c:pt>
              </c:strCache>
            </c:strRef>
          </c:cat>
          <c:val>
            <c:numRef>
              <c:f>'CA125'!$BO$5:$BO$11</c:f>
              <c:numCache>
                <c:formatCode>General</c:formatCode>
                <c:ptCount val="7"/>
                <c:pt idx="0">
                  <c:v>-0.20000000000000018</c:v>
                </c:pt>
                <c:pt idx="1">
                  <c:v>-0.20000000000000018</c:v>
                </c:pt>
                <c:pt idx="2">
                  <c:v>0</c:v>
                </c:pt>
                <c:pt idx="3">
                  <c:v>0</c:v>
                </c:pt>
                <c:pt idx="4">
                  <c:v>0</c:v>
                </c:pt>
                <c:pt idx="5">
                  <c:v>0</c:v>
                </c:pt>
                <c:pt idx="6">
                  <c:v>0</c:v>
                </c:pt>
              </c:numCache>
            </c:numRef>
          </c:val>
          <c:smooth val="0"/>
          <c:extLst>
            <c:ext xmlns:c16="http://schemas.microsoft.com/office/drawing/2014/chart" uri="{C3380CC4-5D6E-409C-BE32-E72D297353CC}">
              <c16:uniqueId val="{00000007-CE2F-4475-887D-E72360FC061B}"/>
            </c:ext>
          </c:extLst>
        </c:ser>
        <c:ser>
          <c:idx val="8"/>
          <c:order val="8"/>
          <c:tx>
            <c:strRef>
              <c:f>'CA125'!$BP$3:$BP$4</c:f>
              <c:strCache>
                <c:ptCount val="2"/>
                <c:pt idx="0">
                  <c:v>9</c:v>
                </c:pt>
                <c:pt idx="1">
                  <c:v> 82.3 </c:v>
                </c:pt>
              </c:strCache>
            </c:strRef>
          </c:tx>
          <c:spPr>
            <a:ln w="28575">
              <a:noFill/>
            </a:ln>
          </c:spPr>
          <c:cat>
            <c:strRef>
              <c:f>'CA125'!$AF$5:$AF$11</c:f>
              <c:strCache>
                <c:ptCount val="5"/>
                <c:pt idx="0">
                  <c:v>Tid 1</c:v>
                </c:pt>
                <c:pt idx="1">
                  <c:v>Tid 2</c:v>
                </c:pt>
                <c:pt idx="2">
                  <c:v>Tid 3</c:v>
                </c:pt>
                <c:pt idx="3">
                  <c:v>Tid 4</c:v>
                </c:pt>
                <c:pt idx="4">
                  <c:v>Tid 5</c:v>
                </c:pt>
              </c:strCache>
            </c:strRef>
          </c:cat>
          <c:val>
            <c:numRef>
              <c:f>'CA125'!$BP$5:$BP$11</c:f>
              <c:numCache>
                <c:formatCode>General</c:formatCode>
                <c:ptCount val="7"/>
                <c:pt idx="0">
                  <c:v>-7.8999999999999915</c:v>
                </c:pt>
                <c:pt idx="1">
                  <c:v>-7.0999999999999943</c:v>
                </c:pt>
                <c:pt idx="2">
                  <c:v>-3.7000000000000028</c:v>
                </c:pt>
                <c:pt idx="3">
                  <c:v>-5.7000000000000028</c:v>
                </c:pt>
                <c:pt idx="4">
                  <c:v>-7.3999999999999915</c:v>
                </c:pt>
                <c:pt idx="5">
                  <c:v>0</c:v>
                </c:pt>
                <c:pt idx="6">
                  <c:v>0</c:v>
                </c:pt>
              </c:numCache>
            </c:numRef>
          </c:val>
          <c:smooth val="0"/>
          <c:extLst>
            <c:ext xmlns:c16="http://schemas.microsoft.com/office/drawing/2014/chart" uri="{C3380CC4-5D6E-409C-BE32-E72D297353CC}">
              <c16:uniqueId val="{00000008-CE2F-4475-887D-E72360FC061B}"/>
            </c:ext>
          </c:extLst>
        </c:ser>
        <c:ser>
          <c:idx val="9"/>
          <c:order val="9"/>
          <c:tx>
            <c:strRef>
              <c:f>'CA125'!$BQ$3:$BQ$4</c:f>
              <c:strCache>
                <c:ptCount val="2"/>
                <c:pt idx="0">
                  <c:v>10</c:v>
                </c:pt>
                <c:pt idx="1">
                  <c:v> 18.1 </c:v>
                </c:pt>
              </c:strCache>
            </c:strRef>
          </c:tx>
          <c:spPr>
            <a:ln w="28575">
              <a:noFill/>
            </a:ln>
          </c:spPr>
          <c:cat>
            <c:strRef>
              <c:f>'CA125'!$AF$5:$AF$11</c:f>
              <c:strCache>
                <c:ptCount val="5"/>
                <c:pt idx="0">
                  <c:v>Tid 1</c:v>
                </c:pt>
                <c:pt idx="1">
                  <c:v>Tid 2</c:v>
                </c:pt>
                <c:pt idx="2">
                  <c:v>Tid 3</c:v>
                </c:pt>
                <c:pt idx="3">
                  <c:v>Tid 4</c:v>
                </c:pt>
                <c:pt idx="4">
                  <c:v>Tid 5</c:v>
                </c:pt>
              </c:strCache>
            </c:strRef>
          </c:cat>
          <c:val>
            <c:numRef>
              <c:f>'CA125'!$BQ$5:$BQ$11</c:f>
              <c:numCache>
                <c:formatCode>General</c:formatCode>
                <c:ptCount val="7"/>
                <c:pt idx="0">
                  <c:v>-0.40000000000000213</c:v>
                </c:pt>
                <c:pt idx="1">
                  <c:v>-2.1000000000000014</c:v>
                </c:pt>
                <c:pt idx="2">
                  <c:v>-1.3000000000000007</c:v>
                </c:pt>
                <c:pt idx="3">
                  <c:v>-1</c:v>
                </c:pt>
                <c:pt idx="4">
                  <c:v>-2.4000000000000021</c:v>
                </c:pt>
                <c:pt idx="5">
                  <c:v>0</c:v>
                </c:pt>
                <c:pt idx="6">
                  <c:v>0</c:v>
                </c:pt>
              </c:numCache>
            </c:numRef>
          </c:val>
          <c:smooth val="0"/>
          <c:extLst>
            <c:ext xmlns:c16="http://schemas.microsoft.com/office/drawing/2014/chart" uri="{C3380CC4-5D6E-409C-BE32-E72D297353CC}">
              <c16:uniqueId val="{00000009-CE2F-4475-887D-E72360FC061B}"/>
            </c:ext>
          </c:extLst>
        </c:ser>
        <c:ser>
          <c:idx val="10"/>
          <c:order val="10"/>
          <c:tx>
            <c:strRef>
              <c:f>'CA125'!$BR$3:$BR$4</c:f>
              <c:strCache>
                <c:ptCount val="2"/>
                <c:pt idx="0">
                  <c:v>11</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'CA125'!$BR$5:$BR$11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CE2F-4475-887D-E72360FC061B}"/>
            </c:ext>
          </c:extLst>
        </c:ser>
        <c:ser>
          <c:idx val="11"/>
          <c:order val="11"/>
          <c:tx>
            <c:strRef>
              <c:f>'CA125'!$BS$3:$BS$4</c:f>
              <c:strCache>
                <c:ptCount val="2"/>
                <c:pt idx="0">
                  <c:v>12</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'CA125'!$BS$5:$BS$11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CE2F-4475-887D-E72360FC061B}"/>
            </c:ext>
          </c:extLst>
        </c:ser>
        <c:ser>
          <c:idx val="12"/>
          <c:order val="12"/>
          <c:tx>
            <c:strRef>
              <c:f>'CA125'!$BT$3:$BT$4</c:f>
              <c:strCache>
                <c:ptCount val="2"/>
                <c:pt idx="0">
                  <c:v>13</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'CA125'!$BT$5:$BT$11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CE2F-4475-887D-E72360FC061B}"/>
            </c:ext>
          </c:extLst>
        </c:ser>
        <c:ser>
          <c:idx val="13"/>
          <c:order val="13"/>
          <c:tx>
            <c:strRef>
              <c:f>'CA125'!$BU$3:$BU$4</c:f>
              <c:strCache>
                <c:ptCount val="2"/>
                <c:pt idx="0">
                  <c:v>14</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'CA125'!$BU$5:$BU$11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CE2F-4475-887D-E72360FC061B}"/>
            </c:ext>
          </c:extLst>
        </c:ser>
        <c:ser>
          <c:idx val="14"/>
          <c:order val="14"/>
          <c:tx>
            <c:strRef>
              <c:f>'CA125'!$BV$3:$BV$4</c:f>
              <c:strCache>
                <c:ptCount val="2"/>
                <c:pt idx="0">
                  <c:v>15</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'CA125'!$BV$5:$BV$11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CE2F-4475-887D-E72360FC061B}"/>
            </c:ext>
          </c:extLst>
        </c:ser>
        <c:ser>
          <c:idx val="15"/>
          <c:order val="15"/>
          <c:tx>
            <c:strRef>
              <c:f>'CA125'!$BW$3:$BW$4</c:f>
              <c:strCache>
                <c:ptCount val="2"/>
                <c:pt idx="0">
                  <c:v>16</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'CA125'!$BW$5:$BW$11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CE2F-4475-887D-E72360FC061B}"/>
            </c:ext>
          </c:extLst>
        </c:ser>
        <c:ser>
          <c:idx val="16"/>
          <c:order val="16"/>
          <c:tx>
            <c:strRef>
              <c:f>'CA125'!$BX$3:$BX$4</c:f>
              <c:strCache>
                <c:ptCount val="2"/>
                <c:pt idx="0">
                  <c:v>17</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CE2F-4475-887D-E72360FC061B}"/>
            </c:ext>
          </c:extLst>
        </c:ser>
        <c:ser>
          <c:idx val="17"/>
          <c:order val="17"/>
          <c:tx>
            <c:strRef>
              <c:f>'CA125'!$BY$3:$BY$4</c:f>
              <c:strCache>
                <c:ptCount val="2"/>
                <c:pt idx="0">
                  <c:v>18</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CE2F-4475-887D-E72360FC061B}"/>
            </c:ext>
          </c:extLst>
        </c:ser>
        <c:ser>
          <c:idx val="18"/>
          <c:order val="18"/>
          <c:tx>
            <c:strRef>
              <c:f>'CA125'!$BZ$3:$BZ$4</c:f>
              <c:strCache>
                <c:ptCount val="2"/>
                <c:pt idx="0">
                  <c:v>19</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CE2F-4475-887D-E72360FC061B}"/>
            </c:ext>
          </c:extLst>
        </c:ser>
        <c:ser>
          <c:idx val="19"/>
          <c:order val="19"/>
          <c:tx>
            <c:strRef>
              <c:f>'CA125'!$CA$3:$CA$4</c:f>
              <c:strCache>
                <c:ptCount val="2"/>
                <c:pt idx="0">
                  <c:v>20</c:v>
                </c:pt>
                <c:pt idx="1">
                  <c:v> -   </c:v>
                </c:pt>
              </c:strCache>
            </c:strRef>
          </c:tx>
          <c:spPr>
            <a:ln w="28575">
              <a:noFill/>
            </a:ln>
          </c:spPr>
          <c:cat>
            <c:strRef>
              <c:f>'CA125'!$AF$5:$AF$11</c:f>
              <c:strCache>
                <c:ptCount val="5"/>
                <c:pt idx="0">
                  <c:v>Tid 1</c:v>
                </c:pt>
                <c:pt idx="1">
                  <c:v>Tid 2</c:v>
                </c:pt>
                <c:pt idx="2">
                  <c:v>Tid 3</c:v>
                </c:pt>
                <c:pt idx="3">
                  <c:v>Tid 4</c:v>
                </c:pt>
                <c:pt idx="4">
                  <c:v>Tid 5</c:v>
                </c:pt>
              </c:strCache>
            </c:strRef>
          </c:cat>
          <c:val>
            <c:numRef>
              <c:f>'CA125'!$CA$5:$CA$11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CE2F-4475-887D-E72360FC061B}"/>
            </c:ext>
          </c:extLst>
        </c:ser>
        <c:ser>
          <c:idx val="20"/>
          <c:order val="20"/>
          <c:tx>
            <c:strRef>
              <c:f>'CA125'!$CB$3:$CB$4</c:f>
              <c:strCache>
                <c:ptCount val="2"/>
                <c:pt idx="0">
                  <c:v>TEa</c:v>
                </c:pt>
              </c:strCache>
            </c:strRef>
          </c:tx>
          <c:spPr>
            <a:ln w="28575">
              <a:solidFill>
                <a:schemeClr val="accent2">
                  <a:lumMod val="60000"/>
                  <a:lumOff val="40000"/>
                </a:schemeClr>
              </a:solidFill>
            </a:ln>
          </c:spPr>
          <c:marker>
            <c:symbol val="none"/>
          </c:marker>
          <c:cat>
            <c:strRef>
              <c:f>'CA125'!$AF$5:$AF$11</c:f>
              <c:strCache>
                <c:ptCount val="5"/>
                <c:pt idx="0">
                  <c:v>Tid 1</c:v>
                </c:pt>
                <c:pt idx="1">
                  <c:v>Tid 2</c:v>
                </c:pt>
                <c:pt idx="2">
                  <c:v>Tid 3</c:v>
                </c:pt>
                <c:pt idx="3">
                  <c:v>Tid 4</c:v>
                </c:pt>
                <c:pt idx="4">
                  <c:v>Tid 5</c:v>
                </c:pt>
              </c:strCache>
            </c:strRef>
          </c:cat>
          <c:val>
            <c:numRef>
              <c:f>'CA125'!$CB$5:$CB$11</c:f>
              <c:numCache>
                <c:formatCode>_ * #\ ##0.00_ ;_ * \-#\ ##0.00_ ;_ * "-"??_ ;_ @_ </c:formatCode>
                <c:ptCount val="7"/>
                <c:pt idx="0">
                  <c:v>41.165799999999997</c:v>
                </c:pt>
                <c:pt idx="1">
                  <c:v>41.165799999999997</c:v>
                </c:pt>
                <c:pt idx="2">
                  <c:v>41.165799999999997</c:v>
                </c:pt>
                <c:pt idx="3">
                  <c:v>41.165799999999997</c:v>
                </c:pt>
                <c:pt idx="4">
                  <c:v>41.165799999999997</c:v>
                </c:pt>
                <c:pt idx="5">
                  <c:v>0</c:v>
                </c:pt>
                <c:pt idx="6">
                  <c:v>0</c:v>
                </c:pt>
              </c:numCache>
            </c:numRef>
          </c:val>
          <c:smooth val="0"/>
          <c:extLst>
            <c:ext xmlns:c16="http://schemas.microsoft.com/office/drawing/2014/chart" uri="{C3380CC4-5D6E-409C-BE32-E72D297353CC}">
              <c16:uniqueId val="{00000014-CE2F-4475-887D-E72360FC061B}"/>
            </c:ext>
          </c:extLst>
        </c:ser>
        <c:ser>
          <c:idx val="21"/>
          <c:order val="21"/>
          <c:tx>
            <c:strRef>
              <c:f>'CA125'!$CC$3:$CC$4</c:f>
              <c:strCache>
                <c:ptCount val="2"/>
                <c:pt idx="0">
                  <c:v>B</c:v>
                </c:pt>
              </c:strCache>
            </c:strRef>
          </c:tx>
          <c:spPr>
            <a:ln w="28575">
              <a:solidFill>
                <a:schemeClr val="accent1"/>
              </a:solidFill>
            </a:ln>
          </c:spPr>
          <c:marker>
            <c:symbol val="none"/>
          </c:marker>
          <c:cat>
            <c:strRef>
              <c:f>'CA125'!$AF$5:$AF$11</c:f>
              <c:strCache>
                <c:ptCount val="5"/>
                <c:pt idx="0">
                  <c:v>Tid 1</c:v>
                </c:pt>
                <c:pt idx="1">
                  <c:v>Tid 2</c:v>
                </c:pt>
                <c:pt idx="2">
                  <c:v>Tid 3</c:v>
                </c:pt>
                <c:pt idx="3">
                  <c:v>Tid 4</c:v>
                </c:pt>
                <c:pt idx="4">
                  <c:v>Tid 5</c:v>
                </c:pt>
              </c:strCache>
            </c:strRef>
          </c:cat>
          <c:val>
            <c:numRef>
              <c:f>'CA125'!$CC$5:$CC$11</c:f>
              <c:numCache>
                <c:formatCode>_ * #\ ##0.00_ ;_ * \-#\ ##0.00_ ;_ * "-"??_ ;_ @_ </c:formatCode>
                <c:ptCount val="7"/>
                <c:pt idx="0">
                  <c:v>17.393999999999998</c:v>
                </c:pt>
                <c:pt idx="1">
                  <c:v>17.393999999999998</c:v>
                </c:pt>
                <c:pt idx="2">
                  <c:v>17.393999999999998</c:v>
                </c:pt>
                <c:pt idx="3">
                  <c:v>17.393999999999998</c:v>
                </c:pt>
                <c:pt idx="4">
                  <c:v>17.393999999999998</c:v>
                </c:pt>
                <c:pt idx="5">
                  <c:v>0</c:v>
                </c:pt>
                <c:pt idx="6">
                  <c:v>0</c:v>
                </c:pt>
              </c:numCache>
            </c:numRef>
          </c:val>
          <c:smooth val="0"/>
          <c:extLst>
            <c:ext xmlns:c16="http://schemas.microsoft.com/office/drawing/2014/chart" uri="{C3380CC4-5D6E-409C-BE32-E72D297353CC}">
              <c16:uniqueId val="{00000015-CE2F-4475-887D-E72360FC061B}"/>
            </c:ext>
          </c:extLst>
        </c:ser>
        <c:ser>
          <c:idx val="22"/>
          <c:order val="22"/>
          <c:tx>
            <c:strRef>
              <c:f>'CA125'!$CD$3:$CD$4</c:f>
              <c:strCache>
                <c:ptCount val="2"/>
                <c:pt idx="0">
                  <c:v>-B</c:v>
                </c:pt>
              </c:strCache>
            </c:strRef>
          </c:tx>
          <c:spPr>
            <a:ln w="28575">
              <a:solidFill>
                <a:srgbClr val="4F81BD"/>
              </a:solidFill>
            </a:ln>
          </c:spPr>
          <c:marker>
            <c:symbol val="none"/>
          </c:marker>
          <c:cat>
            <c:strRef>
              <c:f>'CA125'!$AF$5:$AF$11</c:f>
              <c:strCache>
                <c:ptCount val="5"/>
                <c:pt idx="0">
                  <c:v>Tid 1</c:v>
                </c:pt>
                <c:pt idx="1">
                  <c:v>Tid 2</c:v>
                </c:pt>
                <c:pt idx="2">
                  <c:v>Tid 3</c:v>
                </c:pt>
                <c:pt idx="3">
                  <c:v>Tid 4</c:v>
                </c:pt>
                <c:pt idx="4">
                  <c:v>Tid 5</c:v>
                </c:pt>
              </c:strCache>
            </c:strRef>
          </c:cat>
          <c:val>
            <c:numRef>
              <c:f>'CA125'!$CD$5:$CD$11</c:f>
              <c:numCache>
                <c:formatCode>_ * #\ ##0.00_ ;_ * \-#\ ##0.00_ ;_ * "-"??_ ;_ @_ </c:formatCode>
                <c:ptCount val="7"/>
                <c:pt idx="0">
                  <c:v>-17.393999999999998</c:v>
                </c:pt>
                <c:pt idx="1">
                  <c:v>-17.393999999999998</c:v>
                </c:pt>
                <c:pt idx="2">
                  <c:v>-17.393999999999998</c:v>
                </c:pt>
                <c:pt idx="3">
                  <c:v>-17.393999999999998</c:v>
                </c:pt>
                <c:pt idx="4">
                  <c:v>-17.393999999999998</c:v>
                </c:pt>
                <c:pt idx="5">
                  <c:v>0</c:v>
                </c:pt>
                <c:pt idx="6">
                  <c:v>0</c:v>
                </c:pt>
              </c:numCache>
            </c:numRef>
          </c:val>
          <c:smooth val="0"/>
          <c:extLst>
            <c:ext xmlns:c16="http://schemas.microsoft.com/office/drawing/2014/chart" uri="{C3380CC4-5D6E-409C-BE32-E72D297353CC}">
              <c16:uniqueId val="{00000016-CE2F-4475-887D-E72360FC061B}"/>
            </c:ext>
          </c:extLst>
        </c:ser>
        <c:ser>
          <c:idx val="23"/>
          <c:order val="23"/>
          <c:tx>
            <c:strRef>
              <c:f>'CA125'!$CE$3:$CE$4</c:f>
              <c:strCache>
                <c:ptCount val="2"/>
                <c:pt idx="0">
                  <c:v>-TEa</c:v>
                </c:pt>
              </c:strCache>
            </c:strRef>
          </c:tx>
          <c:spPr>
            <a:ln w="28575">
              <a:solidFill>
                <a:srgbClr val="C0504D">
                  <a:lumMod val="60000"/>
                  <a:lumOff val="40000"/>
                </a:srgbClr>
              </a:solidFill>
            </a:ln>
          </c:spPr>
          <c:marker>
            <c:symbol val="none"/>
          </c:marker>
          <c:cat>
            <c:strRef>
              <c:f>'CA125'!$AF$5:$AF$11</c:f>
              <c:strCache>
                <c:ptCount val="5"/>
                <c:pt idx="0">
                  <c:v>Tid 1</c:v>
                </c:pt>
                <c:pt idx="1">
                  <c:v>Tid 2</c:v>
                </c:pt>
                <c:pt idx="2">
                  <c:v>Tid 3</c:v>
                </c:pt>
                <c:pt idx="3">
                  <c:v>Tid 4</c:v>
                </c:pt>
                <c:pt idx="4">
                  <c:v>Tid 5</c:v>
                </c:pt>
              </c:strCache>
            </c:strRef>
          </c:cat>
          <c:val>
            <c:numRef>
              <c:f>'CA125'!$CE$5:$CE$11</c:f>
              <c:numCache>
                <c:formatCode>_ * #\ ##0.00_ ;_ * \-#\ ##0.00_ ;_ * "-"??_ ;_ @_ </c:formatCode>
                <c:ptCount val="7"/>
                <c:pt idx="0">
                  <c:v>-41.165799999999997</c:v>
                </c:pt>
                <c:pt idx="1">
                  <c:v>-41.165799999999997</c:v>
                </c:pt>
                <c:pt idx="2">
                  <c:v>-41.165799999999997</c:v>
                </c:pt>
                <c:pt idx="3">
                  <c:v>-41.165799999999997</c:v>
                </c:pt>
                <c:pt idx="4">
                  <c:v>-41.165799999999997</c:v>
                </c:pt>
                <c:pt idx="5">
                  <c:v>0</c:v>
                </c:pt>
                <c:pt idx="6">
                  <c:v>0</c:v>
                </c:pt>
              </c:numCache>
            </c:numRef>
          </c:val>
          <c:smooth val="0"/>
          <c:extLst>
            <c:ext xmlns:c16="http://schemas.microsoft.com/office/drawing/2014/chart" uri="{C3380CC4-5D6E-409C-BE32-E72D297353CC}">
              <c16:uniqueId val="{00000017-CE2F-4475-887D-E72360FC061B}"/>
            </c:ext>
          </c:extLst>
        </c:ser>
        <c:ser>
          <c:idx val="24"/>
          <c:order val="24"/>
          <c:tx>
            <c:strRef>
              <c:f>'CA125'!$CF$3:$CF$4</c:f>
              <c:strCache>
                <c:ptCount val="2"/>
                <c:pt idx="0">
                  <c:v>M</c:v>
                </c:pt>
              </c:strCache>
            </c:strRef>
          </c:tx>
          <c:spPr>
            <a:ln w="28575">
              <a:noFill/>
            </a:ln>
          </c:spPr>
          <c:marker>
            <c:symbol val="none"/>
          </c:marker>
          <c:errBars>
            <c:errDir val="y"/>
            <c:errBarType val="both"/>
            <c:errValType val="cust"/>
            <c:noEndCap val="0"/>
            <c:plus>
              <c:numRef>
                <c:f>'CA125'!$CG$5:$CG$11</c:f>
                <c:numCache>
                  <c:formatCode>General</c:formatCode>
                  <c:ptCount val="7"/>
                  <c:pt idx="0">
                    <c:v>7.4306152668905643</c:v>
                  </c:pt>
                  <c:pt idx="1">
                    <c:v>3.6537009108124101</c:v>
                  </c:pt>
                  <c:pt idx="2">
                    <c:v>2.4478264121847246</c:v>
                  </c:pt>
                  <c:pt idx="3">
                    <c:v>3.5319852130502851</c:v>
                  </c:pt>
                  <c:pt idx="4">
                    <c:v>4.6168466704032864</c:v>
                  </c:pt>
                  <c:pt idx="5">
                    <c:v>0</c:v>
                  </c:pt>
                  <c:pt idx="6">
                    <c:v>0</c:v>
                  </c:pt>
                </c:numCache>
              </c:numRef>
            </c:plus>
            <c:minus>
              <c:numRef>
                <c:f>'CA125'!$CG$5:$CG$11</c:f>
                <c:numCache>
                  <c:formatCode>General</c:formatCode>
                  <c:ptCount val="7"/>
                  <c:pt idx="0">
                    <c:v>7.4306152668905643</c:v>
                  </c:pt>
                  <c:pt idx="1">
                    <c:v>3.6537009108124101</c:v>
                  </c:pt>
                  <c:pt idx="2">
                    <c:v>2.4478264121847246</c:v>
                  </c:pt>
                  <c:pt idx="3">
                    <c:v>3.5319852130502851</c:v>
                  </c:pt>
                  <c:pt idx="4">
                    <c:v>4.6168466704032864</c:v>
                  </c:pt>
                  <c:pt idx="5">
                    <c:v>0</c:v>
                  </c:pt>
                  <c:pt idx="6">
                    <c:v>0</c:v>
                  </c:pt>
                </c:numCache>
              </c:numRef>
            </c:minus>
            <c:spPr>
              <a:ln w="254000">
                <a:solidFill>
                  <a:sysClr val="windowText" lastClr="000000">
                    <a:alpha val="19000"/>
                  </a:sysClr>
                </a:solidFill>
              </a:ln>
            </c:spPr>
          </c:errBars>
          <c:cat>
            <c:strRef>
              <c:f>'CA125'!$AF$5:$AF$11</c:f>
              <c:strCache>
                <c:ptCount val="5"/>
                <c:pt idx="0">
                  <c:v>Tid 1</c:v>
                </c:pt>
                <c:pt idx="1">
                  <c:v>Tid 2</c:v>
                </c:pt>
                <c:pt idx="2">
                  <c:v>Tid 3</c:v>
                </c:pt>
                <c:pt idx="3">
                  <c:v>Tid 4</c:v>
                </c:pt>
                <c:pt idx="4">
                  <c:v>Tid 5</c:v>
                </c:pt>
              </c:strCache>
            </c:strRef>
          </c:cat>
          <c:val>
            <c:numRef>
              <c:f>'CA125'!$CF$5:$CF$11</c:f>
              <c:numCache>
                <c:formatCode>General</c:formatCode>
                <c:ptCount val="7"/>
                <c:pt idx="0">
                  <c:v>-3.8700000000000045</c:v>
                </c:pt>
                <c:pt idx="1">
                  <c:v>-2.3700000000000045</c:v>
                </c:pt>
                <c:pt idx="2">
                  <c:v>-1.6000000000000099</c:v>
                </c:pt>
                <c:pt idx="3">
                  <c:v>-2.6500000000000119</c:v>
                </c:pt>
                <c:pt idx="4">
                  <c:v>0.26249999999999218</c:v>
                </c:pt>
                <c:pt idx="5">
                  <c:v>0</c:v>
                </c:pt>
                <c:pt idx="6">
                  <c:v>0</c:v>
                </c:pt>
              </c:numCache>
            </c:numRef>
          </c:val>
          <c:smooth val="0"/>
          <c:extLst>
            <c:ext xmlns:c16="http://schemas.microsoft.com/office/drawing/2014/chart" uri="{C3380CC4-5D6E-409C-BE32-E72D297353CC}">
              <c16:uniqueId val="{00000018-CE2F-4475-887D-E72360FC061B}"/>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'CA 15-3'!$AG$3:$AG$4</c:f>
              <c:strCache>
                <c:ptCount val="2"/>
                <c:pt idx="0">
                  <c:v>1</c:v>
                </c:pt>
                <c:pt idx="1">
                  <c:v> 26.3 </c:v>
                </c:pt>
              </c:strCache>
            </c:strRef>
          </c:tx>
          <c:spPr>
            <a:ln>
              <a:noFill/>
            </a:ln>
          </c:spPr>
          <c:cat>
            <c:strRef>
              <c:f>'CA 15-3'!$AF$5:$AF$11</c:f>
              <c:strCache>
                <c:ptCount val="5"/>
                <c:pt idx="0">
                  <c:v>Tid 1</c:v>
                </c:pt>
                <c:pt idx="1">
                  <c:v>Tid 2</c:v>
                </c:pt>
                <c:pt idx="2">
                  <c:v>Tid 3</c:v>
                </c:pt>
                <c:pt idx="3">
                  <c:v>Tid 4</c:v>
                </c:pt>
                <c:pt idx="4">
                  <c:v>Tid 5</c:v>
                </c:pt>
              </c:strCache>
            </c:strRef>
          </c:cat>
          <c:val>
            <c:numRef>
              <c:f>'CA 15-3'!$AG$5:$AG$11</c:f>
              <c:numCache>
                <c:formatCode>0%</c:formatCode>
                <c:ptCount val="7"/>
                <c:pt idx="0">
                  <c:v>-6.4638783269961975E-2</c:v>
                </c:pt>
                <c:pt idx="1">
                  <c:v>-4.9429657794676785E-2</c:v>
                </c:pt>
                <c:pt idx="2">
                  <c:v>-2.2813688212927841E-2</c:v>
                </c:pt>
                <c:pt idx="3">
                  <c:v>-1.1406844106463865E-2</c:v>
                </c:pt>
                <c:pt idx="4">
                  <c:v>-3.4220532319391705E-2</c:v>
                </c:pt>
                <c:pt idx="5">
                  <c:v>0</c:v>
                </c:pt>
                <c:pt idx="6">
                  <c:v>0</c:v>
                </c:pt>
              </c:numCache>
            </c:numRef>
          </c:val>
          <c:smooth val="0"/>
          <c:extLst>
            <c:ext xmlns:c16="http://schemas.microsoft.com/office/drawing/2014/chart" uri="{C3380CC4-5D6E-409C-BE32-E72D297353CC}">
              <c16:uniqueId val="{00000000-A6E4-4B9B-95E2-BBE4236FA25B}"/>
            </c:ext>
          </c:extLst>
        </c:ser>
        <c:ser>
          <c:idx val="1"/>
          <c:order val="1"/>
          <c:tx>
            <c:strRef>
              <c:f>'CA 15-3'!$AH$3:$AH$4</c:f>
              <c:strCache>
                <c:ptCount val="2"/>
                <c:pt idx="0">
                  <c:v>2</c:v>
                </c:pt>
                <c:pt idx="1">
                  <c:v> 8.1 </c:v>
                </c:pt>
              </c:strCache>
            </c:strRef>
          </c:tx>
          <c:spPr>
            <a:ln>
              <a:noFill/>
            </a:ln>
          </c:spPr>
          <c:cat>
            <c:strRef>
              <c:f>'CA 15-3'!$AF$5:$AF$11</c:f>
              <c:strCache>
                <c:ptCount val="5"/>
                <c:pt idx="0">
                  <c:v>Tid 1</c:v>
                </c:pt>
                <c:pt idx="1">
                  <c:v>Tid 2</c:v>
                </c:pt>
                <c:pt idx="2">
                  <c:v>Tid 3</c:v>
                </c:pt>
                <c:pt idx="3">
                  <c:v>Tid 4</c:v>
                </c:pt>
                <c:pt idx="4">
                  <c:v>Tid 5</c:v>
                </c:pt>
              </c:strCache>
            </c:strRef>
          </c:cat>
          <c:val>
            <c:numRef>
              <c:f>'CA 15-3'!$AH$5:$AH$11</c:f>
              <c:numCache>
                <c:formatCode>0%</c:formatCode>
                <c:ptCount val="7"/>
                <c:pt idx="0">
                  <c:v>-4.9382716049382602E-2</c:v>
                </c:pt>
                <c:pt idx="1">
                  <c:v>-6.1728395061728447E-2</c:v>
                </c:pt>
                <c:pt idx="2">
                  <c:v>-4.9382716049382602E-2</c:v>
                </c:pt>
                <c:pt idx="3">
                  <c:v>-6.1728395061728447E-2</c:v>
                </c:pt>
                <c:pt idx="4">
                  <c:v>2.4691358024691468E-2</c:v>
                </c:pt>
                <c:pt idx="5">
                  <c:v>0</c:v>
                </c:pt>
                <c:pt idx="6">
                  <c:v>0</c:v>
                </c:pt>
              </c:numCache>
            </c:numRef>
          </c:val>
          <c:smooth val="0"/>
          <c:extLst>
            <c:ext xmlns:c16="http://schemas.microsoft.com/office/drawing/2014/chart" uri="{C3380CC4-5D6E-409C-BE32-E72D297353CC}">
              <c16:uniqueId val="{00000001-A6E4-4B9B-95E2-BBE4236FA25B}"/>
            </c:ext>
          </c:extLst>
        </c:ser>
        <c:ser>
          <c:idx val="2"/>
          <c:order val="2"/>
          <c:tx>
            <c:strRef>
              <c:f>'CA 15-3'!$AI$3:$AI$4</c:f>
              <c:strCache>
                <c:ptCount val="2"/>
                <c:pt idx="0">
                  <c:v>3</c:v>
                </c:pt>
                <c:pt idx="1">
                  <c:v> 59.0 </c:v>
                </c:pt>
              </c:strCache>
            </c:strRef>
          </c:tx>
          <c:spPr>
            <a:ln>
              <a:noFill/>
            </a:ln>
          </c:spPr>
          <c:cat>
            <c:strRef>
              <c:f>'CA 15-3'!$AF$5:$AF$11</c:f>
              <c:strCache>
                <c:ptCount val="5"/>
                <c:pt idx="0">
                  <c:v>Tid 1</c:v>
                </c:pt>
                <c:pt idx="1">
                  <c:v>Tid 2</c:v>
                </c:pt>
                <c:pt idx="2">
                  <c:v>Tid 3</c:v>
                </c:pt>
                <c:pt idx="3">
                  <c:v>Tid 4</c:v>
                </c:pt>
                <c:pt idx="4">
                  <c:v>Tid 5</c:v>
                </c:pt>
              </c:strCache>
            </c:strRef>
          </c:cat>
          <c:val>
            <c:numRef>
              <c:f>'CA 15-3'!$AI$5:$AI$11</c:f>
              <c:numCache>
                <c:formatCode>0%</c:formatCode>
                <c:ptCount val="7"/>
                <c:pt idx="0">
                  <c:v>-5.2542372881355992E-2</c:v>
                </c:pt>
                <c:pt idx="1">
                  <c:v>-5.4237288135593253E-2</c:v>
                </c:pt>
                <c:pt idx="2">
                  <c:v>-5.084745762711862E-2</c:v>
                </c:pt>
                <c:pt idx="3">
                  <c:v>-4.4067796610169463E-2</c:v>
                </c:pt>
                <c:pt idx="4">
                  <c:v>-3.3898305084745783E-2</c:v>
                </c:pt>
                <c:pt idx="5">
                  <c:v>0</c:v>
                </c:pt>
                <c:pt idx="6">
                  <c:v>0</c:v>
                </c:pt>
              </c:numCache>
            </c:numRef>
          </c:val>
          <c:smooth val="0"/>
          <c:extLst>
            <c:ext xmlns:c16="http://schemas.microsoft.com/office/drawing/2014/chart" uri="{C3380CC4-5D6E-409C-BE32-E72D297353CC}">
              <c16:uniqueId val="{00000002-A6E4-4B9B-95E2-BBE4236FA25B}"/>
            </c:ext>
          </c:extLst>
        </c:ser>
        <c:ser>
          <c:idx val="3"/>
          <c:order val="3"/>
          <c:tx>
            <c:strRef>
              <c:f>'CA 15-3'!$AJ$3:$AJ$4</c:f>
              <c:strCache>
                <c:ptCount val="2"/>
                <c:pt idx="0">
                  <c:v>4</c:v>
                </c:pt>
                <c:pt idx="1">
                  <c:v> 28.7 </c:v>
                </c:pt>
              </c:strCache>
            </c:strRef>
          </c:tx>
          <c:spPr>
            <a:ln>
              <a:noFill/>
            </a:ln>
          </c:spPr>
          <c:cat>
            <c:strRef>
              <c:f>'CA 15-3'!$AF$5:$AF$11</c:f>
              <c:strCache>
                <c:ptCount val="5"/>
                <c:pt idx="0">
                  <c:v>Tid 1</c:v>
                </c:pt>
                <c:pt idx="1">
                  <c:v>Tid 2</c:v>
                </c:pt>
                <c:pt idx="2">
                  <c:v>Tid 3</c:v>
                </c:pt>
                <c:pt idx="3">
                  <c:v>Tid 4</c:v>
                </c:pt>
                <c:pt idx="4">
                  <c:v>Tid 5</c:v>
                </c:pt>
              </c:strCache>
            </c:strRef>
          </c:cat>
          <c:val>
            <c:numRef>
              <c:f>'CA 15-3'!$AJ$5:$AJ$11</c:f>
              <c:numCache>
                <c:formatCode>0%</c:formatCode>
                <c:ptCount val="7"/>
                <c:pt idx="0">
                  <c:v>4.1811846689895349E-2</c:v>
                </c:pt>
                <c:pt idx="1">
                  <c:v>7.3170731707317138E-2</c:v>
                </c:pt>
                <c:pt idx="2">
                  <c:v>-3.4843205574912606E-3</c:v>
                </c:pt>
                <c:pt idx="3">
                  <c:v>3.1358885017421567E-2</c:v>
                </c:pt>
                <c:pt idx="4">
                  <c:v>2.4390243902439046E-2</c:v>
                </c:pt>
                <c:pt idx="5">
                  <c:v>0</c:v>
                </c:pt>
                <c:pt idx="6">
                  <c:v>0</c:v>
                </c:pt>
              </c:numCache>
            </c:numRef>
          </c:val>
          <c:smooth val="0"/>
          <c:extLst>
            <c:ext xmlns:c16="http://schemas.microsoft.com/office/drawing/2014/chart" uri="{C3380CC4-5D6E-409C-BE32-E72D297353CC}">
              <c16:uniqueId val="{00000003-A6E4-4B9B-95E2-BBE4236FA25B}"/>
            </c:ext>
          </c:extLst>
        </c:ser>
        <c:ser>
          <c:idx val="4"/>
          <c:order val="4"/>
          <c:tx>
            <c:strRef>
              <c:f>'CA 15-3'!$AK$3:$AK$4</c:f>
              <c:strCache>
                <c:ptCount val="2"/>
                <c:pt idx="0">
                  <c:v>5</c:v>
                </c:pt>
                <c:pt idx="1">
                  <c:v> 33.0 </c:v>
                </c:pt>
              </c:strCache>
            </c:strRef>
          </c:tx>
          <c:spPr>
            <a:ln>
              <a:noFill/>
            </a:ln>
          </c:spPr>
          <c:cat>
            <c:strRef>
              <c:f>'CA 15-3'!$AF$5:$AF$11</c:f>
              <c:strCache>
                <c:ptCount val="5"/>
                <c:pt idx="0">
                  <c:v>Tid 1</c:v>
                </c:pt>
                <c:pt idx="1">
                  <c:v>Tid 2</c:v>
                </c:pt>
                <c:pt idx="2">
                  <c:v>Tid 3</c:v>
                </c:pt>
                <c:pt idx="3">
                  <c:v>Tid 4</c:v>
                </c:pt>
                <c:pt idx="4">
                  <c:v>Tid 5</c:v>
                </c:pt>
              </c:strCache>
            </c:strRef>
          </c:cat>
          <c:val>
            <c:numRef>
              <c:f>'CA 15-3'!$AK$5:$AK$11</c:f>
              <c:numCache>
                <c:formatCode>0%</c:formatCode>
                <c:ptCount val="7"/>
                <c:pt idx="0">
                  <c:v>-9.6969696969696928E-2</c:v>
                </c:pt>
                <c:pt idx="1">
                  <c:v>-7.8787878787878851E-2</c:v>
                </c:pt>
                <c:pt idx="2">
                  <c:v>-8.484848484848484E-2</c:v>
                </c:pt>
                <c:pt idx="3">
                  <c:v>-0.10909090909090913</c:v>
                </c:pt>
                <c:pt idx="4">
                  <c:v>-7.5757575757575801E-2</c:v>
                </c:pt>
                <c:pt idx="5">
                  <c:v>0</c:v>
                </c:pt>
                <c:pt idx="6">
                  <c:v>0</c:v>
                </c:pt>
              </c:numCache>
            </c:numRef>
          </c:val>
          <c:smooth val="0"/>
          <c:extLst>
            <c:ext xmlns:c16="http://schemas.microsoft.com/office/drawing/2014/chart" uri="{C3380CC4-5D6E-409C-BE32-E72D297353CC}">
              <c16:uniqueId val="{00000004-A6E4-4B9B-95E2-BBE4236FA25B}"/>
            </c:ext>
          </c:extLst>
        </c:ser>
        <c:ser>
          <c:idx val="5"/>
          <c:order val="5"/>
          <c:tx>
            <c:strRef>
              <c:f>'CA 15-3'!$AL$3:$AL$4</c:f>
              <c:strCache>
                <c:ptCount val="2"/>
                <c:pt idx="0">
                  <c:v>6</c:v>
                </c:pt>
                <c:pt idx="1">
                  <c:v> -   </c:v>
                </c:pt>
              </c:strCache>
            </c:strRef>
          </c:tx>
          <c:spPr>
            <a:ln>
              <a:noFill/>
            </a:ln>
          </c:spPr>
          <c:cat>
            <c:strRef>
              <c:f>'CA 15-3'!$AF$5:$AF$11</c:f>
              <c:strCache>
                <c:ptCount val="5"/>
                <c:pt idx="0">
                  <c:v>Tid 1</c:v>
                </c:pt>
                <c:pt idx="1">
                  <c:v>Tid 2</c:v>
                </c:pt>
                <c:pt idx="2">
                  <c:v>Tid 3</c:v>
                </c:pt>
                <c:pt idx="3">
                  <c:v>Tid 4</c:v>
                </c:pt>
                <c:pt idx="4">
                  <c:v>Tid 5</c:v>
                </c:pt>
              </c:strCache>
            </c:strRef>
          </c:cat>
          <c:val>
            <c:numRef>
              <c:f>'CA 15-3'!$AL$5:$AL$11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5-A6E4-4B9B-95E2-BBE4236FA25B}"/>
            </c:ext>
          </c:extLst>
        </c:ser>
        <c:ser>
          <c:idx val="6"/>
          <c:order val="6"/>
          <c:tx>
            <c:strRef>
              <c:f>'CA 15-3'!$AM$3:$AM$4</c:f>
              <c:strCache>
                <c:ptCount val="2"/>
                <c:pt idx="0">
                  <c:v>7</c:v>
                </c:pt>
                <c:pt idx="1">
                  <c:v> -   </c:v>
                </c:pt>
              </c:strCache>
            </c:strRef>
          </c:tx>
          <c:spPr>
            <a:ln>
              <a:noFill/>
            </a:ln>
          </c:spPr>
          <c:cat>
            <c:strRef>
              <c:f>'CA 15-3'!$AF$5:$AF$11</c:f>
              <c:strCache>
                <c:ptCount val="5"/>
                <c:pt idx="0">
                  <c:v>Tid 1</c:v>
                </c:pt>
                <c:pt idx="1">
                  <c:v>Tid 2</c:v>
                </c:pt>
                <c:pt idx="2">
                  <c:v>Tid 3</c:v>
                </c:pt>
                <c:pt idx="3">
                  <c:v>Tid 4</c:v>
                </c:pt>
                <c:pt idx="4">
                  <c:v>Tid 5</c:v>
                </c:pt>
              </c:strCache>
            </c:strRef>
          </c:cat>
          <c:val>
            <c:numRef>
              <c:f>'CA 15-3'!$AM$5:$AM$11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6-A6E4-4B9B-95E2-BBE4236FA25B}"/>
            </c:ext>
          </c:extLst>
        </c:ser>
        <c:ser>
          <c:idx val="7"/>
          <c:order val="7"/>
          <c:tx>
            <c:strRef>
              <c:f>'CA 15-3'!$AN$3:$AN$4</c:f>
              <c:strCache>
                <c:ptCount val="2"/>
                <c:pt idx="0">
                  <c:v>8</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15-3'!$AN$5:$AN$11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7-A6E4-4B9B-95E2-BBE4236FA25B}"/>
            </c:ext>
          </c:extLst>
        </c:ser>
        <c:ser>
          <c:idx val="8"/>
          <c:order val="8"/>
          <c:tx>
            <c:strRef>
              <c:f>'CA 15-3'!$AO$3:$AO$4</c:f>
              <c:strCache>
                <c:ptCount val="2"/>
                <c:pt idx="0">
                  <c:v>9</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15-3'!$AO$5:$AO$11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8-A6E4-4B9B-95E2-BBE4236FA25B}"/>
            </c:ext>
          </c:extLst>
        </c:ser>
        <c:ser>
          <c:idx val="9"/>
          <c:order val="9"/>
          <c:tx>
            <c:strRef>
              <c:f>'CA 15-3'!$AP$3:$AP$4</c:f>
              <c:strCache>
                <c:ptCount val="2"/>
                <c:pt idx="0">
                  <c:v>10</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15-3'!$AP$5:$AP$11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9-A6E4-4B9B-95E2-BBE4236FA25B}"/>
            </c:ext>
          </c:extLst>
        </c:ser>
        <c:ser>
          <c:idx val="10"/>
          <c:order val="10"/>
          <c:tx>
            <c:strRef>
              <c:f>'CA 15-3'!$AQ$3:$AQ$4</c:f>
              <c:strCache>
                <c:ptCount val="2"/>
                <c:pt idx="0">
                  <c:v>11</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15-3'!$AQ$5:$AQ$11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A6E4-4B9B-95E2-BBE4236FA25B}"/>
            </c:ext>
          </c:extLst>
        </c:ser>
        <c:ser>
          <c:idx val="11"/>
          <c:order val="11"/>
          <c:tx>
            <c:strRef>
              <c:f>'CA 15-3'!$AR$3:$AR$4</c:f>
              <c:strCache>
                <c:ptCount val="2"/>
                <c:pt idx="0">
                  <c:v>12</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15-3'!$AR$5:$AR$11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A6E4-4B9B-95E2-BBE4236FA25B}"/>
            </c:ext>
          </c:extLst>
        </c:ser>
        <c:ser>
          <c:idx val="12"/>
          <c:order val="12"/>
          <c:tx>
            <c:strRef>
              <c:f>'CA 15-3'!$AS$3:$AS$4</c:f>
              <c:strCache>
                <c:ptCount val="2"/>
                <c:pt idx="0">
                  <c:v>13</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15-3'!$AS$5:$AS$11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A6E4-4B9B-95E2-BBE4236FA25B}"/>
            </c:ext>
          </c:extLst>
        </c:ser>
        <c:ser>
          <c:idx val="13"/>
          <c:order val="13"/>
          <c:tx>
            <c:strRef>
              <c:f>'CA 15-3'!$AT$3:$AT$4</c:f>
              <c:strCache>
                <c:ptCount val="2"/>
                <c:pt idx="0">
                  <c:v>14</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15-3'!$AT$5:$AT$11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A6E4-4B9B-95E2-BBE4236FA25B}"/>
            </c:ext>
          </c:extLst>
        </c:ser>
        <c:ser>
          <c:idx val="14"/>
          <c:order val="14"/>
          <c:tx>
            <c:strRef>
              <c:f>'CA 15-3'!$AU$3:$AU$4</c:f>
              <c:strCache>
                <c:ptCount val="2"/>
                <c:pt idx="0">
                  <c:v>15</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15-3'!$AU$5:$AU$11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A6E4-4B9B-95E2-BBE4236FA25B}"/>
            </c:ext>
          </c:extLst>
        </c:ser>
        <c:ser>
          <c:idx val="15"/>
          <c:order val="15"/>
          <c:tx>
            <c:strRef>
              <c:f>'CA 15-3'!$AV$3:$AV$4</c:f>
              <c:strCache>
                <c:ptCount val="2"/>
                <c:pt idx="0">
                  <c:v>16</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15-3'!$AV$5:$AV$11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A6E4-4B9B-95E2-BBE4236FA25B}"/>
            </c:ext>
          </c:extLst>
        </c:ser>
        <c:ser>
          <c:idx val="16"/>
          <c:order val="16"/>
          <c:tx>
            <c:strRef>
              <c:f>'CA 15-3'!$AW$3:$AW$4</c:f>
              <c:strCache>
                <c:ptCount val="2"/>
                <c:pt idx="0">
                  <c:v>17</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A6E4-4B9B-95E2-BBE4236FA25B}"/>
            </c:ext>
          </c:extLst>
        </c:ser>
        <c:ser>
          <c:idx val="17"/>
          <c:order val="17"/>
          <c:tx>
            <c:strRef>
              <c:f>'CA 15-3'!$AX$3:$AX$4</c:f>
              <c:strCache>
                <c:ptCount val="2"/>
                <c:pt idx="0">
                  <c:v>18</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A6E4-4B9B-95E2-BBE4236FA25B}"/>
            </c:ext>
          </c:extLst>
        </c:ser>
        <c:ser>
          <c:idx val="18"/>
          <c:order val="18"/>
          <c:tx>
            <c:strRef>
              <c:f>'CA 15-3'!$AY$3:$AY$4</c:f>
              <c:strCache>
                <c:ptCount val="2"/>
                <c:pt idx="0">
                  <c:v>19</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A6E4-4B9B-95E2-BBE4236FA25B}"/>
            </c:ext>
          </c:extLst>
        </c:ser>
        <c:ser>
          <c:idx val="19"/>
          <c:order val="19"/>
          <c:tx>
            <c:strRef>
              <c:f>'CA 15-3'!$AZ$3:$AZ$4</c:f>
              <c:strCache>
                <c:ptCount val="2"/>
                <c:pt idx="0">
                  <c:v>20</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A6E4-4B9B-95E2-BBE4236FA25B}"/>
            </c:ext>
          </c:extLst>
        </c:ser>
        <c:ser>
          <c:idx val="20"/>
          <c:order val="20"/>
          <c:tx>
            <c:strRef>
              <c:f>'CA 15-3'!$BA$3:$BA$4</c:f>
              <c:strCache>
                <c:ptCount val="2"/>
                <c:pt idx="0">
                  <c:v>TEa</c:v>
                </c:pt>
              </c:strCache>
            </c:strRef>
          </c:tx>
          <c:spPr>
            <a:ln w="28575">
              <a:solidFill>
                <a:schemeClr val="accent2">
                  <a:lumMod val="60000"/>
                  <a:lumOff val="40000"/>
                </a:schemeClr>
              </a:solidFill>
            </a:ln>
          </c:spPr>
          <c:marker>
            <c:symbol val="none"/>
          </c:marker>
          <c:cat>
            <c:strRef>
              <c:f>'CA 15-3'!$AF$5:$AF$11</c:f>
              <c:strCache>
                <c:ptCount val="5"/>
                <c:pt idx="0">
                  <c:v>Tid 1</c:v>
                </c:pt>
                <c:pt idx="1">
                  <c:v>Tid 2</c:v>
                </c:pt>
                <c:pt idx="2">
                  <c:v>Tid 3</c:v>
                </c:pt>
                <c:pt idx="3">
                  <c:v>Tid 4</c:v>
                </c:pt>
                <c:pt idx="4">
                  <c:v>Tid 5</c:v>
                </c:pt>
              </c:strCache>
            </c:strRef>
          </c:cat>
          <c:val>
            <c:numRef>
              <c:f>'CA 15-3'!$BA$5:$BA$11</c:f>
              <c:numCache>
                <c:formatCode>0%</c:formatCode>
                <c:ptCount val="7"/>
                <c:pt idx="0">
                  <c:v>0.20899999999999999</c:v>
                </c:pt>
                <c:pt idx="1">
                  <c:v>0.20899999999999999</c:v>
                </c:pt>
                <c:pt idx="2">
                  <c:v>0.20899999999999999</c:v>
                </c:pt>
                <c:pt idx="3">
                  <c:v>0.20899999999999999</c:v>
                </c:pt>
                <c:pt idx="4">
                  <c:v>0.20899999999999999</c:v>
                </c:pt>
                <c:pt idx="5">
                  <c:v>0</c:v>
                </c:pt>
                <c:pt idx="6">
                  <c:v>0</c:v>
                </c:pt>
              </c:numCache>
            </c:numRef>
          </c:val>
          <c:smooth val="0"/>
          <c:extLst>
            <c:ext xmlns:c16="http://schemas.microsoft.com/office/drawing/2014/chart" uri="{C3380CC4-5D6E-409C-BE32-E72D297353CC}">
              <c16:uniqueId val="{00000014-A6E4-4B9B-95E2-BBE4236FA25B}"/>
            </c:ext>
          </c:extLst>
        </c:ser>
        <c:ser>
          <c:idx val="21"/>
          <c:order val="21"/>
          <c:tx>
            <c:strRef>
              <c:f>'CA 15-3'!$BB$3:$BB$4</c:f>
              <c:strCache>
                <c:ptCount val="2"/>
                <c:pt idx="0">
                  <c:v>B</c:v>
                </c:pt>
              </c:strCache>
            </c:strRef>
          </c:tx>
          <c:spPr>
            <a:ln w="28575">
              <a:solidFill>
                <a:schemeClr val="accent1"/>
              </a:solidFill>
            </a:ln>
          </c:spPr>
          <c:marker>
            <c:symbol val="none"/>
          </c:marker>
          <c:cat>
            <c:strRef>
              <c:f>'CA 15-3'!$AF$5:$AF$11</c:f>
              <c:strCache>
                <c:ptCount val="5"/>
                <c:pt idx="0">
                  <c:v>Tid 1</c:v>
                </c:pt>
                <c:pt idx="1">
                  <c:v>Tid 2</c:v>
                </c:pt>
                <c:pt idx="2">
                  <c:v>Tid 3</c:v>
                </c:pt>
                <c:pt idx="3">
                  <c:v>Tid 4</c:v>
                </c:pt>
                <c:pt idx="4">
                  <c:v>Tid 5</c:v>
                </c:pt>
              </c:strCache>
            </c:strRef>
          </c:cat>
          <c:val>
            <c:numRef>
              <c:f>'CA 15-3'!$BB$5:$BB$11</c:f>
              <c:numCache>
                <c:formatCode>0%</c:formatCode>
                <c:ptCount val="7"/>
                <c:pt idx="0">
                  <c:v>0.158</c:v>
                </c:pt>
                <c:pt idx="1">
                  <c:v>0.158</c:v>
                </c:pt>
                <c:pt idx="2">
                  <c:v>0.158</c:v>
                </c:pt>
                <c:pt idx="3">
                  <c:v>0.158</c:v>
                </c:pt>
                <c:pt idx="4">
                  <c:v>0.158</c:v>
                </c:pt>
                <c:pt idx="5">
                  <c:v>0</c:v>
                </c:pt>
                <c:pt idx="6">
                  <c:v>0</c:v>
                </c:pt>
              </c:numCache>
            </c:numRef>
          </c:val>
          <c:smooth val="0"/>
          <c:extLst>
            <c:ext xmlns:c16="http://schemas.microsoft.com/office/drawing/2014/chart" uri="{C3380CC4-5D6E-409C-BE32-E72D297353CC}">
              <c16:uniqueId val="{00000015-A6E4-4B9B-95E2-BBE4236FA25B}"/>
            </c:ext>
          </c:extLst>
        </c:ser>
        <c:ser>
          <c:idx val="22"/>
          <c:order val="22"/>
          <c:tx>
            <c:strRef>
              <c:f>'CA 15-3'!$BC$3:$BC$4</c:f>
              <c:strCache>
                <c:ptCount val="2"/>
                <c:pt idx="0">
                  <c:v>-B</c:v>
                </c:pt>
              </c:strCache>
            </c:strRef>
          </c:tx>
          <c:spPr>
            <a:ln w="28575">
              <a:solidFill>
                <a:srgbClr val="4F81BD"/>
              </a:solidFill>
            </a:ln>
          </c:spPr>
          <c:marker>
            <c:symbol val="none"/>
          </c:marker>
          <c:cat>
            <c:strRef>
              <c:f>'CA 15-3'!$AF$5:$AF$11</c:f>
              <c:strCache>
                <c:ptCount val="5"/>
                <c:pt idx="0">
                  <c:v>Tid 1</c:v>
                </c:pt>
                <c:pt idx="1">
                  <c:v>Tid 2</c:v>
                </c:pt>
                <c:pt idx="2">
                  <c:v>Tid 3</c:v>
                </c:pt>
                <c:pt idx="3">
                  <c:v>Tid 4</c:v>
                </c:pt>
                <c:pt idx="4">
                  <c:v>Tid 5</c:v>
                </c:pt>
              </c:strCache>
            </c:strRef>
          </c:cat>
          <c:val>
            <c:numRef>
              <c:f>'CA 15-3'!$BC$5:$BC$11</c:f>
              <c:numCache>
                <c:formatCode>0%</c:formatCode>
                <c:ptCount val="7"/>
                <c:pt idx="0">
                  <c:v>-0.158</c:v>
                </c:pt>
                <c:pt idx="1">
                  <c:v>-0.158</c:v>
                </c:pt>
                <c:pt idx="2">
                  <c:v>-0.158</c:v>
                </c:pt>
                <c:pt idx="3">
                  <c:v>-0.158</c:v>
                </c:pt>
                <c:pt idx="4">
                  <c:v>-0.158</c:v>
                </c:pt>
                <c:pt idx="5">
                  <c:v>0</c:v>
                </c:pt>
                <c:pt idx="6">
                  <c:v>0</c:v>
                </c:pt>
              </c:numCache>
            </c:numRef>
          </c:val>
          <c:smooth val="0"/>
          <c:extLst>
            <c:ext xmlns:c16="http://schemas.microsoft.com/office/drawing/2014/chart" uri="{C3380CC4-5D6E-409C-BE32-E72D297353CC}">
              <c16:uniqueId val="{00000016-A6E4-4B9B-95E2-BBE4236FA25B}"/>
            </c:ext>
          </c:extLst>
        </c:ser>
        <c:ser>
          <c:idx val="23"/>
          <c:order val="23"/>
          <c:tx>
            <c:strRef>
              <c:f>'CA 15-3'!$BD$3:$BD$4</c:f>
              <c:strCache>
                <c:ptCount val="2"/>
                <c:pt idx="0">
                  <c:v>-TEa</c:v>
                </c:pt>
              </c:strCache>
            </c:strRef>
          </c:tx>
          <c:spPr>
            <a:ln w="28575">
              <a:solidFill>
                <a:srgbClr val="C0504D">
                  <a:lumMod val="60000"/>
                  <a:lumOff val="40000"/>
                </a:srgbClr>
              </a:solidFill>
            </a:ln>
          </c:spPr>
          <c:marker>
            <c:symbol val="none"/>
          </c:marker>
          <c:cat>
            <c:strRef>
              <c:f>'CA 15-3'!$AF$5:$AF$11</c:f>
              <c:strCache>
                <c:ptCount val="5"/>
                <c:pt idx="0">
                  <c:v>Tid 1</c:v>
                </c:pt>
                <c:pt idx="1">
                  <c:v>Tid 2</c:v>
                </c:pt>
                <c:pt idx="2">
                  <c:v>Tid 3</c:v>
                </c:pt>
                <c:pt idx="3">
                  <c:v>Tid 4</c:v>
                </c:pt>
                <c:pt idx="4">
                  <c:v>Tid 5</c:v>
                </c:pt>
              </c:strCache>
            </c:strRef>
          </c:cat>
          <c:val>
            <c:numRef>
              <c:f>'CA 15-3'!$BD$5:$BD$11</c:f>
              <c:numCache>
                <c:formatCode>0%</c:formatCode>
                <c:ptCount val="7"/>
                <c:pt idx="0">
                  <c:v>-0.20899999999999999</c:v>
                </c:pt>
                <c:pt idx="1">
                  <c:v>-0.20899999999999999</c:v>
                </c:pt>
                <c:pt idx="2">
                  <c:v>-0.20899999999999999</c:v>
                </c:pt>
                <c:pt idx="3">
                  <c:v>-0.20899999999999999</c:v>
                </c:pt>
                <c:pt idx="4">
                  <c:v>-0.20899999999999999</c:v>
                </c:pt>
                <c:pt idx="5">
                  <c:v>0</c:v>
                </c:pt>
                <c:pt idx="6">
                  <c:v>0</c:v>
                </c:pt>
              </c:numCache>
            </c:numRef>
          </c:val>
          <c:smooth val="0"/>
          <c:extLst>
            <c:ext xmlns:c16="http://schemas.microsoft.com/office/drawing/2014/chart" uri="{C3380CC4-5D6E-409C-BE32-E72D297353CC}">
              <c16:uniqueId val="{00000017-A6E4-4B9B-95E2-BBE4236FA25B}"/>
            </c:ext>
          </c:extLst>
        </c:ser>
        <c:ser>
          <c:idx val="24"/>
          <c:order val="24"/>
          <c:tx>
            <c:strRef>
              <c:f>'CA 15-3'!$BE$3:$BE$4</c:f>
              <c:strCache>
                <c:ptCount val="2"/>
                <c:pt idx="0">
                  <c:v>M</c:v>
                </c:pt>
              </c:strCache>
            </c:strRef>
          </c:tx>
          <c:spPr>
            <a:ln w="28575">
              <a:noFill/>
            </a:ln>
          </c:spPr>
          <c:marker>
            <c:symbol val="none"/>
          </c:marker>
          <c:errBars>
            <c:errDir val="y"/>
            <c:errBarType val="both"/>
            <c:errValType val="cust"/>
            <c:noEndCap val="0"/>
            <c:plus>
              <c:numRef>
                <c:f>'CA 15-3'!$BF$5:$BF$11</c:f>
                <c:numCache>
                  <c:formatCode>General</c:formatCode>
                  <c:ptCount val="7"/>
                  <c:pt idx="0">
                    <c:v>6.4209680006581643E-2</c:v>
                  </c:pt>
                  <c:pt idx="1">
                    <c:v>7.5802038447038297E-2</c:v>
                  </c:pt>
                  <c:pt idx="2">
                    <c:v>3.8371072729143134E-2</c:v>
                  </c:pt>
                  <c:pt idx="3">
                    <c:v>6.5605089431285762E-2</c:v>
                  </c:pt>
                  <c:pt idx="4">
                    <c:v>5.3646085914535534E-2</c:v>
                  </c:pt>
                  <c:pt idx="5">
                    <c:v>0</c:v>
                  </c:pt>
                  <c:pt idx="6">
                    <c:v>0</c:v>
                  </c:pt>
                </c:numCache>
              </c:numRef>
            </c:plus>
            <c:minus>
              <c:numRef>
                <c:f>'CA 15-3'!$BF$5:$BF$11</c:f>
                <c:numCache>
                  <c:formatCode>General</c:formatCode>
                  <c:ptCount val="7"/>
                  <c:pt idx="0">
                    <c:v>6.4209680006581643E-2</c:v>
                  </c:pt>
                  <c:pt idx="1">
                    <c:v>7.5802038447038297E-2</c:v>
                  </c:pt>
                  <c:pt idx="2">
                    <c:v>3.8371072729143134E-2</c:v>
                  </c:pt>
                  <c:pt idx="3">
                    <c:v>6.5605089431285762E-2</c:v>
                  </c:pt>
                  <c:pt idx="4">
                    <c:v>5.3646085914535534E-2</c:v>
                  </c:pt>
                  <c:pt idx="5">
                    <c:v>0</c:v>
                  </c:pt>
                  <c:pt idx="6">
                    <c:v>0</c:v>
                  </c:pt>
                </c:numCache>
              </c:numRef>
            </c:minus>
            <c:spPr>
              <a:ln w="254000">
                <a:solidFill>
                  <a:sysClr val="windowText" lastClr="000000">
                    <a:alpha val="19000"/>
                  </a:sysClr>
                </a:solidFill>
              </a:ln>
            </c:spPr>
          </c:errBars>
          <c:cat>
            <c:strRef>
              <c:f>'CA 15-3'!$AF$5:$AF$11</c:f>
              <c:strCache>
                <c:ptCount val="5"/>
                <c:pt idx="0">
                  <c:v>Tid 1</c:v>
                </c:pt>
                <c:pt idx="1">
                  <c:v>Tid 2</c:v>
                </c:pt>
                <c:pt idx="2">
                  <c:v>Tid 3</c:v>
                </c:pt>
                <c:pt idx="3">
                  <c:v>Tid 4</c:v>
                </c:pt>
                <c:pt idx="4">
                  <c:v>Tid 5</c:v>
                </c:pt>
              </c:strCache>
            </c:strRef>
          </c:cat>
          <c:val>
            <c:numRef>
              <c:f>'CA 15-3'!$BE$5:$BE$11</c:f>
              <c:numCache>
                <c:formatCode>0%</c:formatCode>
                <c:ptCount val="7"/>
                <c:pt idx="0">
                  <c:v>-4.4344344496100432E-2</c:v>
                </c:pt>
                <c:pt idx="1">
                  <c:v>-3.4202497614512037E-2</c:v>
                </c:pt>
                <c:pt idx="2">
                  <c:v>-4.2275333459081035E-2</c:v>
                </c:pt>
                <c:pt idx="3">
                  <c:v>-3.898701197036987E-2</c:v>
                </c:pt>
                <c:pt idx="4">
                  <c:v>-1.8958962246916556E-2</c:v>
                </c:pt>
                <c:pt idx="5">
                  <c:v>0</c:v>
                </c:pt>
                <c:pt idx="6">
                  <c:v>0</c:v>
                </c:pt>
              </c:numCache>
            </c:numRef>
          </c:val>
          <c:smooth val="0"/>
          <c:extLst>
            <c:ext xmlns:c16="http://schemas.microsoft.com/office/drawing/2014/chart" uri="{C3380CC4-5D6E-409C-BE32-E72D297353CC}">
              <c16:uniqueId val="{00000018-A6E4-4B9B-95E2-BBE4236FA25B}"/>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'CA 15-3'!$BH$3:$BH$4</c:f>
              <c:strCache>
                <c:ptCount val="2"/>
                <c:pt idx="0">
                  <c:v>1</c:v>
                </c:pt>
                <c:pt idx="1">
                  <c:v> 26.3 </c:v>
                </c:pt>
              </c:strCache>
            </c:strRef>
          </c:tx>
          <c:spPr>
            <a:ln>
              <a:noFill/>
            </a:ln>
          </c:spPr>
          <c:cat>
            <c:strRef>
              <c:f>'CA 15-3'!$AF$5:$AF$11</c:f>
              <c:strCache>
                <c:ptCount val="5"/>
                <c:pt idx="0">
                  <c:v>Tid 1</c:v>
                </c:pt>
                <c:pt idx="1">
                  <c:v>Tid 2</c:v>
                </c:pt>
                <c:pt idx="2">
                  <c:v>Tid 3</c:v>
                </c:pt>
                <c:pt idx="3">
                  <c:v>Tid 4</c:v>
                </c:pt>
                <c:pt idx="4">
                  <c:v>Tid 5</c:v>
                </c:pt>
              </c:strCache>
            </c:strRef>
          </c:cat>
          <c:val>
            <c:numRef>
              <c:f>'CA 15-3'!$BH$5:$BH$11</c:f>
              <c:numCache>
                <c:formatCode>General</c:formatCode>
                <c:ptCount val="7"/>
                <c:pt idx="0">
                  <c:v>-1.6999999999999993</c:v>
                </c:pt>
                <c:pt idx="1">
                  <c:v>-1.3000000000000007</c:v>
                </c:pt>
                <c:pt idx="2">
                  <c:v>-0.60000000000000142</c:v>
                </c:pt>
                <c:pt idx="3">
                  <c:v>-0.30000000000000071</c:v>
                </c:pt>
                <c:pt idx="4">
                  <c:v>-0.90000000000000213</c:v>
                </c:pt>
                <c:pt idx="5">
                  <c:v>0</c:v>
                </c:pt>
                <c:pt idx="6">
                  <c:v>0</c:v>
                </c:pt>
              </c:numCache>
            </c:numRef>
          </c:val>
          <c:smooth val="0"/>
          <c:extLst>
            <c:ext xmlns:c16="http://schemas.microsoft.com/office/drawing/2014/chart" uri="{C3380CC4-5D6E-409C-BE32-E72D297353CC}">
              <c16:uniqueId val="{00000000-A477-4C05-8C43-58F70FE9B4E9}"/>
            </c:ext>
          </c:extLst>
        </c:ser>
        <c:ser>
          <c:idx val="1"/>
          <c:order val="1"/>
          <c:tx>
            <c:strRef>
              <c:f>'CA 15-3'!$BI$3:$BI$4</c:f>
              <c:strCache>
                <c:ptCount val="2"/>
                <c:pt idx="0">
                  <c:v>2</c:v>
                </c:pt>
                <c:pt idx="1">
                  <c:v> 8.1 </c:v>
                </c:pt>
              </c:strCache>
            </c:strRef>
          </c:tx>
          <c:spPr>
            <a:ln>
              <a:noFill/>
            </a:ln>
          </c:spPr>
          <c:cat>
            <c:strRef>
              <c:f>'CA 15-3'!$AF$5:$AF$11</c:f>
              <c:strCache>
                <c:ptCount val="5"/>
                <c:pt idx="0">
                  <c:v>Tid 1</c:v>
                </c:pt>
                <c:pt idx="1">
                  <c:v>Tid 2</c:v>
                </c:pt>
                <c:pt idx="2">
                  <c:v>Tid 3</c:v>
                </c:pt>
                <c:pt idx="3">
                  <c:v>Tid 4</c:v>
                </c:pt>
                <c:pt idx="4">
                  <c:v>Tid 5</c:v>
                </c:pt>
              </c:strCache>
            </c:strRef>
          </c:cat>
          <c:val>
            <c:numRef>
              <c:f>'CA 15-3'!$BI$5:$BI$11</c:f>
              <c:numCache>
                <c:formatCode>General</c:formatCode>
                <c:ptCount val="7"/>
                <c:pt idx="0">
                  <c:v>-0.39999999999999947</c:v>
                </c:pt>
                <c:pt idx="1">
                  <c:v>-0.5</c:v>
                </c:pt>
                <c:pt idx="2">
                  <c:v>-0.39999999999999947</c:v>
                </c:pt>
                <c:pt idx="3">
                  <c:v>-0.5</c:v>
                </c:pt>
                <c:pt idx="4">
                  <c:v>0.20000000000000107</c:v>
                </c:pt>
                <c:pt idx="5">
                  <c:v>0</c:v>
                </c:pt>
                <c:pt idx="6">
                  <c:v>0</c:v>
                </c:pt>
              </c:numCache>
            </c:numRef>
          </c:val>
          <c:smooth val="0"/>
          <c:extLst>
            <c:ext xmlns:c16="http://schemas.microsoft.com/office/drawing/2014/chart" uri="{C3380CC4-5D6E-409C-BE32-E72D297353CC}">
              <c16:uniqueId val="{00000001-A477-4C05-8C43-58F70FE9B4E9}"/>
            </c:ext>
          </c:extLst>
        </c:ser>
        <c:ser>
          <c:idx val="2"/>
          <c:order val="2"/>
          <c:tx>
            <c:strRef>
              <c:f>'CA 15-3'!$BJ$3:$BJ$4</c:f>
              <c:strCache>
                <c:ptCount val="2"/>
                <c:pt idx="0">
                  <c:v>3</c:v>
                </c:pt>
                <c:pt idx="1">
                  <c:v> 59.0 </c:v>
                </c:pt>
              </c:strCache>
            </c:strRef>
          </c:tx>
          <c:spPr>
            <a:ln>
              <a:noFill/>
            </a:ln>
          </c:spPr>
          <c:cat>
            <c:strRef>
              <c:f>'CA 15-3'!$AF$5:$AF$11</c:f>
              <c:strCache>
                <c:ptCount val="5"/>
                <c:pt idx="0">
                  <c:v>Tid 1</c:v>
                </c:pt>
                <c:pt idx="1">
                  <c:v>Tid 2</c:v>
                </c:pt>
                <c:pt idx="2">
                  <c:v>Tid 3</c:v>
                </c:pt>
                <c:pt idx="3">
                  <c:v>Tid 4</c:v>
                </c:pt>
                <c:pt idx="4">
                  <c:v>Tid 5</c:v>
                </c:pt>
              </c:strCache>
            </c:strRef>
          </c:cat>
          <c:val>
            <c:numRef>
              <c:f>'CA 15-3'!$BJ$5:$BJ$11</c:f>
              <c:numCache>
                <c:formatCode>General</c:formatCode>
                <c:ptCount val="7"/>
                <c:pt idx="0">
                  <c:v>-3.1000000000000014</c:v>
                </c:pt>
                <c:pt idx="1">
                  <c:v>-3.2000000000000028</c:v>
                </c:pt>
                <c:pt idx="2">
                  <c:v>-3</c:v>
                </c:pt>
                <c:pt idx="3">
                  <c:v>-2.6000000000000014</c:v>
                </c:pt>
                <c:pt idx="4">
                  <c:v>-2</c:v>
                </c:pt>
                <c:pt idx="5">
                  <c:v>0</c:v>
                </c:pt>
                <c:pt idx="6">
                  <c:v>0</c:v>
                </c:pt>
              </c:numCache>
            </c:numRef>
          </c:val>
          <c:smooth val="0"/>
          <c:extLst>
            <c:ext xmlns:c16="http://schemas.microsoft.com/office/drawing/2014/chart" uri="{C3380CC4-5D6E-409C-BE32-E72D297353CC}">
              <c16:uniqueId val="{00000002-A477-4C05-8C43-58F70FE9B4E9}"/>
            </c:ext>
          </c:extLst>
        </c:ser>
        <c:ser>
          <c:idx val="3"/>
          <c:order val="3"/>
          <c:tx>
            <c:strRef>
              <c:f>'CA 15-3'!$BK$3:$BK$4</c:f>
              <c:strCache>
                <c:ptCount val="2"/>
                <c:pt idx="0">
                  <c:v>4</c:v>
                </c:pt>
                <c:pt idx="1">
                  <c:v> 28.7 </c:v>
                </c:pt>
              </c:strCache>
            </c:strRef>
          </c:tx>
          <c:spPr>
            <a:ln>
              <a:noFill/>
            </a:ln>
          </c:spPr>
          <c:cat>
            <c:strRef>
              <c:f>'CA 15-3'!$AF$5:$AF$11</c:f>
              <c:strCache>
                <c:ptCount val="5"/>
                <c:pt idx="0">
                  <c:v>Tid 1</c:v>
                </c:pt>
                <c:pt idx="1">
                  <c:v>Tid 2</c:v>
                </c:pt>
                <c:pt idx="2">
                  <c:v>Tid 3</c:v>
                </c:pt>
                <c:pt idx="3">
                  <c:v>Tid 4</c:v>
                </c:pt>
                <c:pt idx="4">
                  <c:v>Tid 5</c:v>
                </c:pt>
              </c:strCache>
            </c:strRef>
          </c:cat>
          <c:val>
            <c:numRef>
              <c:f>'CA 15-3'!$BK$5:$BK$11</c:f>
              <c:numCache>
                <c:formatCode>General</c:formatCode>
                <c:ptCount val="7"/>
                <c:pt idx="0">
                  <c:v>1.1999999999999993</c:v>
                </c:pt>
                <c:pt idx="1">
                  <c:v>2.1000000000000014</c:v>
                </c:pt>
                <c:pt idx="2">
                  <c:v>-9.9999999999997868E-2</c:v>
                </c:pt>
                <c:pt idx="3">
                  <c:v>0.90000000000000213</c:v>
                </c:pt>
                <c:pt idx="4">
                  <c:v>0.69999999999999929</c:v>
                </c:pt>
                <c:pt idx="5">
                  <c:v>0</c:v>
                </c:pt>
                <c:pt idx="6">
                  <c:v>0</c:v>
                </c:pt>
              </c:numCache>
            </c:numRef>
          </c:val>
          <c:smooth val="0"/>
          <c:extLst>
            <c:ext xmlns:c16="http://schemas.microsoft.com/office/drawing/2014/chart" uri="{C3380CC4-5D6E-409C-BE32-E72D297353CC}">
              <c16:uniqueId val="{00000003-A477-4C05-8C43-58F70FE9B4E9}"/>
            </c:ext>
          </c:extLst>
        </c:ser>
        <c:ser>
          <c:idx val="4"/>
          <c:order val="4"/>
          <c:tx>
            <c:strRef>
              <c:f>'CA 15-3'!$BL$3:$BL$4</c:f>
              <c:strCache>
                <c:ptCount val="2"/>
                <c:pt idx="0">
                  <c:v>5</c:v>
                </c:pt>
                <c:pt idx="1">
                  <c:v> 33.0 </c:v>
                </c:pt>
              </c:strCache>
            </c:strRef>
          </c:tx>
          <c:spPr>
            <a:ln>
              <a:noFill/>
            </a:ln>
          </c:spPr>
          <c:cat>
            <c:strRef>
              <c:f>'CA 15-3'!$AF$5:$AF$11</c:f>
              <c:strCache>
                <c:ptCount val="5"/>
                <c:pt idx="0">
                  <c:v>Tid 1</c:v>
                </c:pt>
                <c:pt idx="1">
                  <c:v>Tid 2</c:v>
                </c:pt>
                <c:pt idx="2">
                  <c:v>Tid 3</c:v>
                </c:pt>
                <c:pt idx="3">
                  <c:v>Tid 4</c:v>
                </c:pt>
                <c:pt idx="4">
                  <c:v>Tid 5</c:v>
                </c:pt>
              </c:strCache>
            </c:strRef>
          </c:cat>
          <c:val>
            <c:numRef>
              <c:f>'CA 15-3'!$BL$5:$BL$11</c:f>
              <c:numCache>
                <c:formatCode>General</c:formatCode>
                <c:ptCount val="7"/>
                <c:pt idx="0">
                  <c:v>-3.1999999999999993</c:v>
                </c:pt>
                <c:pt idx="1">
                  <c:v>-2.6000000000000014</c:v>
                </c:pt>
                <c:pt idx="2">
                  <c:v>-2.8000000000000007</c:v>
                </c:pt>
                <c:pt idx="3">
                  <c:v>-3.6000000000000014</c:v>
                </c:pt>
                <c:pt idx="4">
                  <c:v>-2.5</c:v>
                </c:pt>
                <c:pt idx="5">
                  <c:v>0</c:v>
                </c:pt>
                <c:pt idx="6">
                  <c:v>0</c:v>
                </c:pt>
              </c:numCache>
            </c:numRef>
          </c:val>
          <c:smooth val="0"/>
          <c:extLst>
            <c:ext xmlns:c16="http://schemas.microsoft.com/office/drawing/2014/chart" uri="{C3380CC4-5D6E-409C-BE32-E72D297353CC}">
              <c16:uniqueId val="{00000004-A477-4C05-8C43-58F70FE9B4E9}"/>
            </c:ext>
          </c:extLst>
        </c:ser>
        <c:ser>
          <c:idx val="5"/>
          <c:order val="5"/>
          <c:tx>
            <c:strRef>
              <c:f>'CA 15-3'!$BM$3:$BM$4</c:f>
              <c:strCache>
                <c:ptCount val="2"/>
                <c:pt idx="0">
                  <c:v>6</c:v>
                </c:pt>
                <c:pt idx="1">
                  <c:v> -   </c:v>
                </c:pt>
              </c:strCache>
            </c:strRef>
          </c:tx>
          <c:spPr>
            <a:ln>
              <a:noFill/>
            </a:ln>
          </c:spPr>
          <c:cat>
            <c:strRef>
              <c:f>'CA 15-3'!$AF$5:$AF$11</c:f>
              <c:strCache>
                <c:ptCount val="5"/>
                <c:pt idx="0">
                  <c:v>Tid 1</c:v>
                </c:pt>
                <c:pt idx="1">
                  <c:v>Tid 2</c:v>
                </c:pt>
                <c:pt idx="2">
                  <c:v>Tid 3</c:v>
                </c:pt>
                <c:pt idx="3">
                  <c:v>Tid 4</c:v>
                </c:pt>
                <c:pt idx="4">
                  <c:v>Tid 5</c:v>
                </c:pt>
              </c:strCache>
            </c:strRef>
          </c:cat>
          <c:val>
            <c:numRef>
              <c:f>'CA 15-3'!$BM$5:$BM$11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5-A477-4C05-8C43-58F70FE9B4E9}"/>
            </c:ext>
          </c:extLst>
        </c:ser>
        <c:ser>
          <c:idx val="6"/>
          <c:order val="6"/>
          <c:tx>
            <c:strRef>
              <c:f>'CA 15-3'!$BN$3:$BN$4</c:f>
              <c:strCache>
                <c:ptCount val="2"/>
                <c:pt idx="0">
                  <c:v>7</c:v>
                </c:pt>
                <c:pt idx="1">
                  <c:v> -   </c:v>
                </c:pt>
              </c:strCache>
            </c:strRef>
          </c:tx>
          <c:spPr>
            <a:ln>
              <a:noFill/>
            </a:ln>
          </c:spPr>
          <c:cat>
            <c:strRef>
              <c:f>'CA 15-3'!$AF$5:$AF$11</c:f>
              <c:strCache>
                <c:ptCount val="5"/>
                <c:pt idx="0">
                  <c:v>Tid 1</c:v>
                </c:pt>
                <c:pt idx="1">
                  <c:v>Tid 2</c:v>
                </c:pt>
                <c:pt idx="2">
                  <c:v>Tid 3</c:v>
                </c:pt>
                <c:pt idx="3">
                  <c:v>Tid 4</c:v>
                </c:pt>
                <c:pt idx="4">
                  <c:v>Tid 5</c:v>
                </c:pt>
              </c:strCache>
            </c:strRef>
          </c:cat>
          <c:val>
            <c:numRef>
              <c:f>'CA 15-3'!$BN$5:$BN$11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6-A477-4C05-8C43-58F70FE9B4E9}"/>
            </c:ext>
          </c:extLst>
        </c:ser>
        <c:ser>
          <c:idx val="7"/>
          <c:order val="7"/>
          <c:tx>
            <c:strRef>
              <c:f>'CA 15-3'!$BO$3:$BO$4</c:f>
              <c:strCache>
                <c:ptCount val="2"/>
                <c:pt idx="0">
                  <c:v>8</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15-3'!$BO$5:$BO$11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7-A477-4C05-8C43-58F70FE9B4E9}"/>
            </c:ext>
          </c:extLst>
        </c:ser>
        <c:ser>
          <c:idx val="8"/>
          <c:order val="8"/>
          <c:tx>
            <c:strRef>
              <c:f>'CA 15-3'!$BP$3:$BP$4</c:f>
              <c:strCache>
                <c:ptCount val="2"/>
                <c:pt idx="0">
                  <c:v>9</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15-3'!$BP$5:$BP$11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8-A477-4C05-8C43-58F70FE9B4E9}"/>
            </c:ext>
          </c:extLst>
        </c:ser>
        <c:ser>
          <c:idx val="9"/>
          <c:order val="9"/>
          <c:tx>
            <c:strRef>
              <c:f>'CA 15-3'!$BQ$3:$BQ$4</c:f>
              <c:strCache>
                <c:ptCount val="2"/>
                <c:pt idx="0">
                  <c:v>10</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15-3'!$BQ$5:$BQ$11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9-A477-4C05-8C43-58F70FE9B4E9}"/>
            </c:ext>
          </c:extLst>
        </c:ser>
        <c:ser>
          <c:idx val="10"/>
          <c:order val="10"/>
          <c:tx>
            <c:strRef>
              <c:f>'CA 15-3'!$BR$3:$BR$4</c:f>
              <c:strCache>
                <c:ptCount val="2"/>
                <c:pt idx="0">
                  <c:v>11</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15-3'!$BR$5:$BR$11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A477-4C05-8C43-58F70FE9B4E9}"/>
            </c:ext>
          </c:extLst>
        </c:ser>
        <c:ser>
          <c:idx val="11"/>
          <c:order val="11"/>
          <c:tx>
            <c:strRef>
              <c:f>'CA 15-3'!$BS$3:$BS$4</c:f>
              <c:strCache>
                <c:ptCount val="2"/>
                <c:pt idx="0">
                  <c:v>12</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15-3'!$BS$5:$BS$11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A477-4C05-8C43-58F70FE9B4E9}"/>
            </c:ext>
          </c:extLst>
        </c:ser>
        <c:ser>
          <c:idx val="12"/>
          <c:order val="12"/>
          <c:tx>
            <c:strRef>
              <c:f>'CA 15-3'!$BT$3:$BT$4</c:f>
              <c:strCache>
                <c:ptCount val="2"/>
                <c:pt idx="0">
                  <c:v>13</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15-3'!$BT$5:$BT$11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A477-4C05-8C43-58F70FE9B4E9}"/>
            </c:ext>
          </c:extLst>
        </c:ser>
        <c:ser>
          <c:idx val="13"/>
          <c:order val="13"/>
          <c:tx>
            <c:strRef>
              <c:f>'CA 15-3'!$BU$3:$BU$4</c:f>
              <c:strCache>
                <c:ptCount val="2"/>
                <c:pt idx="0">
                  <c:v>14</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15-3'!$BU$5:$BU$11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A477-4C05-8C43-58F70FE9B4E9}"/>
            </c:ext>
          </c:extLst>
        </c:ser>
        <c:ser>
          <c:idx val="14"/>
          <c:order val="14"/>
          <c:tx>
            <c:strRef>
              <c:f>'CA 15-3'!$BV$3:$BV$4</c:f>
              <c:strCache>
                <c:ptCount val="2"/>
                <c:pt idx="0">
                  <c:v>15</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15-3'!$BV$5:$BV$11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A477-4C05-8C43-58F70FE9B4E9}"/>
            </c:ext>
          </c:extLst>
        </c:ser>
        <c:ser>
          <c:idx val="15"/>
          <c:order val="15"/>
          <c:tx>
            <c:strRef>
              <c:f>'CA 15-3'!$BW$3:$BW$4</c:f>
              <c:strCache>
                <c:ptCount val="2"/>
                <c:pt idx="0">
                  <c:v>16</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15-3'!$BW$5:$BW$11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A477-4C05-8C43-58F70FE9B4E9}"/>
            </c:ext>
          </c:extLst>
        </c:ser>
        <c:ser>
          <c:idx val="16"/>
          <c:order val="16"/>
          <c:tx>
            <c:strRef>
              <c:f>'CA 15-3'!$BX$3:$BX$4</c:f>
              <c:strCache>
                <c:ptCount val="2"/>
                <c:pt idx="0">
                  <c:v>17</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A477-4C05-8C43-58F70FE9B4E9}"/>
            </c:ext>
          </c:extLst>
        </c:ser>
        <c:ser>
          <c:idx val="17"/>
          <c:order val="17"/>
          <c:tx>
            <c:strRef>
              <c:f>'CA 15-3'!$BY$3:$BY$4</c:f>
              <c:strCache>
                <c:ptCount val="2"/>
                <c:pt idx="0">
                  <c:v>18</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A477-4C05-8C43-58F70FE9B4E9}"/>
            </c:ext>
          </c:extLst>
        </c:ser>
        <c:ser>
          <c:idx val="18"/>
          <c:order val="18"/>
          <c:tx>
            <c:strRef>
              <c:f>'CA 15-3'!$BZ$3:$BZ$4</c:f>
              <c:strCache>
                <c:ptCount val="2"/>
                <c:pt idx="0">
                  <c:v>19</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A477-4C05-8C43-58F70FE9B4E9}"/>
            </c:ext>
          </c:extLst>
        </c:ser>
        <c:ser>
          <c:idx val="19"/>
          <c:order val="19"/>
          <c:tx>
            <c:strRef>
              <c:f>'CA 15-3'!$CA$3:$CA$4</c:f>
              <c:strCache>
                <c:ptCount val="2"/>
                <c:pt idx="0">
                  <c:v>20</c:v>
                </c:pt>
                <c:pt idx="1">
                  <c:v> -   </c:v>
                </c:pt>
              </c:strCache>
            </c:strRef>
          </c:tx>
          <c:spPr>
            <a:ln w="28575">
              <a:noFill/>
            </a:ln>
          </c:spPr>
          <c:cat>
            <c:strRef>
              <c:f>'CA 15-3'!$AF$5:$AF$11</c:f>
              <c:strCache>
                <c:ptCount val="5"/>
                <c:pt idx="0">
                  <c:v>Tid 1</c:v>
                </c:pt>
                <c:pt idx="1">
                  <c:v>Tid 2</c:v>
                </c:pt>
                <c:pt idx="2">
                  <c:v>Tid 3</c:v>
                </c:pt>
                <c:pt idx="3">
                  <c:v>Tid 4</c:v>
                </c:pt>
                <c:pt idx="4">
                  <c:v>Tid 5</c:v>
                </c:pt>
              </c:strCache>
            </c:strRef>
          </c:cat>
          <c:val>
            <c:numRef>
              <c:f>'CA 15-3'!$CA$5:$CA$11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A477-4C05-8C43-58F70FE9B4E9}"/>
            </c:ext>
          </c:extLst>
        </c:ser>
        <c:ser>
          <c:idx val="20"/>
          <c:order val="20"/>
          <c:tx>
            <c:strRef>
              <c:f>'CA 15-3'!$CB$3:$CB$4</c:f>
              <c:strCache>
                <c:ptCount val="2"/>
                <c:pt idx="0">
                  <c:v>TEa</c:v>
                </c:pt>
              </c:strCache>
            </c:strRef>
          </c:tx>
          <c:spPr>
            <a:ln w="28575">
              <a:solidFill>
                <a:schemeClr val="accent2">
                  <a:lumMod val="60000"/>
                  <a:lumOff val="40000"/>
                </a:schemeClr>
              </a:solidFill>
            </a:ln>
          </c:spPr>
          <c:marker>
            <c:symbol val="none"/>
          </c:marker>
          <c:cat>
            <c:strRef>
              <c:f>'CA 15-3'!$AF$5:$AF$11</c:f>
              <c:strCache>
                <c:ptCount val="5"/>
                <c:pt idx="0">
                  <c:v>Tid 1</c:v>
                </c:pt>
                <c:pt idx="1">
                  <c:v>Tid 2</c:v>
                </c:pt>
                <c:pt idx="2">
                  <c:v>Tid 3</c:v>
                </c:pt>
                <c:pt idx="3">
                  <c:v>Tid 4</c:v>
                </c:pt>
                <c:pt idx="4">
                  <c:v>Tid 5</c:v>
                </c:pt>
              </c:strCache>
            </c:strRef>
          </c:cat>
          <c:val>
            <c:numRef>
              <c:f>'CA 15-3'!$CB$5:$CB$11</c:f>
              <c:numCache>
                <c:formatCode>_ * #\ ##0.00_ ;_ * \-#\ ##0.00_ ;_ * "-"??_ ;_ @_ </c:formatCode>
                <c:ptCount val="7"/>
                <c:pt idx="0">
                  <c:v>6.4831799999999999</c:v>
                </c:pt>
                <c:pt idx="1">
                  <c:v>6.4831799999999999</c:v>
                </c:pt>
                <c:pt idx="2">
                  <c:v>6.4831799999999999</c:v>
                </c:pt>
                <c:pt idx="3">
                  <c:v>6.4831799999999999</c:v>
                </c:pt>
                <c:pt idx="4">
                  <c:v>6.4831799999999999</c:v>
                </c:pt>
                <c:pt idx="5">
                  <c:v>0</c:v>
                </c:pt>
                <c:pt idx="6">
                  <c:v>0</c:v>
                </c:pt>
              </c:numCache>
            </c:numRef>
          </c:val>
          <c:smooth val="0"/>
          <c:extLst>
            <c:ext xmlns:c16="http://schemas.microsoft.com/office/drawing/2014/chart" uri="{C3380CC4-5D6E-409C-BE32-E72D297353CC}">
              <c16:uniqueId val="{00000014-A477-4C05-8C43-58F70FE9B4E9}"/>
            </c:ext>
          </c:extLst>
        </c:ser>
        <c:ser>
          <c:idx val="21"/>
          <c:order val="21"/>
          <c:tx>
            <c:strRef>
              <c:f>'CA 15-3'!$CC$3:$CC$4</c:f>
              <c:strCache>
                <c:ptCount val="2"/>
                <c:pt idx="0">
                  <c:v>B</c:v>
                </c:pt>
              </c:strCache>
            </c:strRef>
          </c:tx>
          <c:spPr>
            <a:ln w="28575">
              <a:solidFill>
                <a:schemeClr val="accent1"/>
              </a:solidFill>
            </a:ln>
          </c:spPr>
          <c:marker>
            <c:symbol val="none"/>
          </c:marker>
          <c:cat>
            <c:strRef>
              <c:f>'CA 15-3'!$AF$5:$AF$11</c:f>
              <c:strCache>
                <c:ptCount val="5"/>
                <c:pt idx="0">
                  <c:v>Tid 1</c:v>
                </c:pt>
                <c:pt idx="1">
                  <c:v>Tid 2</c:v>
                </c:pt>
                <c:pt idx="2">
                  <c:v>Tid 3</c:v>
                </c:pt>
                <c:pt idx="3">
                  <c:v>Tid 4</c:v>
                </c:pt>
                <c:pt idx="4">
                  <c:v>Tid 5</c:v>
                </c:pt>
              </c:strCache>
            </c:strRef>
          </c:cat>
          <c:val>
            <c:numRef>
              <c:f>'CA 15-3'!$CC$5:$CC$11</c:f>
              <c:numCache>
                <c:formatCode>_ * #\ ##0.00_ ;_ * \-#\ ##0.00_ ;_ * "-"??_ ;_ @_ </c:formatCode>
                <c:ptCount val="7"/>
                <c:pt idx="0">
                  <c:v>4.9011600000000008</c:v>
                </c:pt>
                <c:pt idx="1">
                  <c:v>4.9011600000000008</c:v>
                </c:pt>
                <c:pt idx="2">
                  <c:v>4.9011600000000008</c:v>
                </c:pt>
                <c:pt idx="3">
                  <c:v>4.9011600000000008</c:v>
                </c:pt>
                <c:pt idx="4">
                  <c:v>4.9011600000000008</c:v>
                </c:pt>
                <c:pt idx="5">
                  <c:v>0</c:v>
                </c:pt>
                <c:pt idx="6">
                  <c:v>0</c:v>
                </c:pt>
              </c:numCache>
            </c:numRef>
          </c:val>
          <c:smooth val="0"/>
          <c:extLst>
            <c:ext xmlns:c16="http://schemas.microsoft.com/office/drawing/2014/chart" uri="{C3380CC4-5D6E-409C-BE32-E72D297353CC}">
              <c16:uniqueId val="{00000015-A477-4C05-8C43-58F70FE9B4E9}"/>
            </c:ext>
          </c:extLst>
        </c:ser>
        <c:ser>
          <c:idx val="22"/>
          <c:order val="22"/>
          <c:tx>
            <c:strRef>
              <c:f>'CA 15-3'!$CD$3:$CD$4</c:f>
              <c:strCache>
                <c:ptCount val="2"/>
                <c:pt idx="0">
                  <c:v>-B</c:v>
                </c:pt>
              </c:strCache>
            </c:strRef>
          </c:tx>
          <c:spPr>
            <a:ln w="28575">
              <a:solidFill>
                <a:srgbClr val="4F81BD"/>
              </a:solidFill>
            </a:ln>
          </c:spPr>
          <c:marker>
            <c:symbol val="none"/>
          </c:marker>
          <c:cat>
            <c:strRef>
              <c:f>'CA 15-3'!$AF$5:$AF$11</c:f>
              <c:strCache>
                <c:ptCount val="5"/>
                <c:pt idx="0">
                  <c:v>Tid 1</c:v>
                </c:pt>
                <c:pt idx="1">
                  <c:v>Tid 2</c:v>
                </c:pt>
                <c:pt idx="2">
                  <c:v>Tid 3</c:v>
                </c:pt>
                <c:pt idx="3">
                  <c:v>Tid 4</c:v>
                </c:pt>
                <c:pt idx="4">
                  <c:v>Tid 5</c:v>
                </c:pt>
              </c:strCache>
            </c:strRef>
          </c:cat>
          <c:val>
            <c:numRef>
              <c:f>'CA 15-3'!$CD$5:$CD$11</c:f>
              <c:numCache>
                <c:formatCode>_ * #\ ##0.00_ ;_ * \-#\ ##0.00_ ;_ * "-"??_ ;_ @_ </c:formatCode>
                <c:ptCount val="7"/>
                <c:pt idx="0">
                  <c:v>-4.9011600000000008</c:v>
                </c:pt>
                <c:pt idx="1">
                  <c:v>-4.9011600000000008</c:v>
                </c:pt>
                <c:pt idx="2">
                  <c:v>-4.9011600000000008</c:v>
                </c:pt>
                <c:pt idx="3">
                  <c:v>-4.9011600000000008</c:v>
                </c:pt>
                <c:pt idx="4">
                  <c:v>-4.9011600000000008</c:v>
                </c:pt>
                <c:pt idx="5">
                  <c:v>0</c:v>
                </c:pt>
                <c:pt idx="6">
                  <c:v>0</c:v>
                </c:pt>
              </c:numCache>
            </c:numRef>
          </c:val>
          <c:smooth val="0"/>
          <c:extLst>
            <c:ext xmlns:c16="http://schemas.microsoft.com/office/drawing/2014/chart" uri="{C3380CC4-5D6E-409C-BE32-E72D297353CC}">
              <c16:uniqueId val="{00000016-A477-4C05-8C43-58F70FE9B4E9}"/>
            </c:ext>
          </c:extLst>
        </c:ser>
        <c:ser>
          <c:idx val="23"/>
          <c:order val="23"/>
          <c:tx>
            <c:strRef>
              <c:f>'CA 15-3'!$CE$3:$CE$4</c:f>
              <c:strCache>
                <c:ptCount val="2"/>
                <c:pt idx="0">
                  <c:v>-TEa</c:v>
                </c:pt>
              </c:strCache>
            </c:strRef>
          </c:tx>
          <c:spPr>
            <a:ln w="28575">
              <a:solidFill>
                <a:srgbClr val="C0504D">
                  <a:lumMod val="60000"/>
                  <a:lumOff val="40000"/>
                </a:srgbClr>
              </a:solidFill>
            </a:ln>
          </c:spPr>
          <c:marker>
            <c:symbol val="none"/>
          </c:marker>
          <c:cat>
            <c:strRef>
              <c:f>'CA 15-3'!$AF$5:$AF$11</c:f>
              <c:strCache>
                <c:ptCount val="5"/>
                <c:pt idx="0">
                  <c:v>Tid 1</c:v>
                </c:pt>
                <c:pt idx="1">
                  <c:v>Tid 2</c:v>
                </c:pt>
                <c:pt idx="2">
                  <c:v>Tid 3</c:v>
                </c:pt>
                <c:pt idx="3">
                  <c:v>Tid 4</c:v>
                </c:pt>
                <c:pt idx="4">
                  <c:v>Tid 5</c:v>
                </c:pt>
              </c:strCache>
            </c:strRef>
          </c:cat>
          <c:val>
            <c:numRef>
              <c:f>'CA 15-3'!$CE$5:$CE$11</c:f>
              <c:numCache>
                <c:formatCode>_ * #\ ##0.00_ ;_ * \-#\ ##0.00_ ;_ * "-"??_ ;_ @_ </c:formatCode>
                <c:ptCount val="7"/>
                <c:pt idx="0">
                  <c:v>-6.4831799999999999</c:v>
                </c:pt>
                <c:pt idx="1">
                  <c:v>-6.4831799999999999</c:v>
                </c:pt>
                <c:pt idx="2">
                  <c:v>-6.4831799999999999</c:v>
                </c:pt>
                <c:pt idx="3">
                  <c:v>-6.4831799999999999</c:v>
                </c:pt>
                <c:pt idx="4">
                  <c:v>-6.4831799999999999</c:v>
                </c:pt>
                <c:pt idx="5">
                  <c:v>0</c:v>
                </c:pt>
                <c:pt idx="6">
                  <c:v>0</c:v>
                </c:pt>
              </c:numCache>
            </c:numRef>
          </c:val>
          <c:smooth val="0"/>
          <c:extLst>
            <c:ext xmlns:c16="http://schemas.microsoft.com/office/drawing/2014/chart" uri="{C3380CC4-5D6E-409C-BE32-E72D297353CC}">
              <c16:uniqueId val="{00000017-A477-4C05-8C43-58F70FE9B4E9}"/>
            </c:ext>
          </c:extLst>
        </c:ser>
        <c:ser>
          <c:idx val="24"/>
          <c:order val="24"/>
          <c:tx>
            <c:strRef>
              <c:f>'CA 15-3'!$CF$3:$CF$4</c:f>
              <c:strCache>
                <c:ptCount val="2"/>
                <c:pt idx="0">
                  <c:v>M</c:v>
                </c:pt>
              </c:strCache>
            </c:strRef>
          </c:tx>
          <c:spPr>
            <a:ln w="28575">
              <a:noFill/>
            </a:ln>
          </c:spPr>
          <c:marker>
            <c:symbol val="none"/>
          </c:marker>
          <c:errBars>
            <c:errDir val="y"/>
            <c:errBarType val="both"/>
            <c:errValType val="cust"/>
            <c:noEndCap val="0"/>
            <c:plus>
              <c:numRef>
                <c:f>'CA 15-3'!$CG$5:$CG$11</c:f>
                <c:numCache>
                  <c:formatCode>General</c:formatCode>
                  <c:ptCount val="7"/>
                  <c:pt idx="0">
                    <c:v>2.3206165321165626</c:v>
                  </c:pt>
                  <c:pt idx="1">
                    <c:v>2.5822432147617178</c:v>
                  </c:pt>
                  <c:pt idx="2">
                    <c:v>1.7392162742057622</c:v>
                  </c:pt>
                  <c:pt idx="3">
                    <c:v>2.2749914020166102</c:v>
                  </c:pt>
                  <c:pt idx="4">
                    <c:v>1.7047463383625874</c:v>
                  </c:pt>
                  <c:pt idx="5">
                    <c:v>0</c:v>
                  </c:pt>
                  <c:pt idx="6">
                    <c:v>0</c:v>
                  </c:pt>
                </c:numCache>
              </c:numRef>
            </c:plus>
            <c:minus>
              <c:numRef>
                <c:f>'CA 15-3'!$CG$5:$CG$11</c:f>
                <c:numCache>
                  <c:formatCode>General</c:formatCode>
                  <c:ptCount val="7"/>
                  <c:pt idx="0">
                    <c:v>2.3206165321165626</c:v>
                  </c:pt>
                  <c:pt idx="1">
                    <c:v>2.5822432147617178</c:v>
                  </c:pt>
                  <c:pt idx="2">
                    <c:v>1.7392162742057622</c:v>
                  </c:pt>
                  <c:pt idx="3">
                    <c:v>2.2749914020166102</c:v>
                  </c:pt>
                  <c:pt idx="4">
                    <c:v>1.7047463383625874</c:v>
                  </c:pt>
                  <c:pt idx="5">
                    <c:v>0</c:v>
                  </c:pt>
                  <c:pt idx="6">
                    <c:v>0</c:v>
                  </c:pt>
                </c:numCache>
              </c:numRef>
            </c:minus>
            <c:spPr>
              <a:ln w="254000">
                <a:solidFill>
                  <a:sysClr val="windowText" lastClr="000000">
                    <a:alpha val="19000"/>
                  </a:sysClr>
                </a:solidFill>
              </a:ln>
            </c:spPr>
          </c:errBars>
          <c:cat>
            <c:strRef>
              <c:f>'CA 15-3'!$AF$5:$AF$11</c:f>
              <c:strCache>
                <c:ptCount val="5"/>
                <c:pt idx="0">
                  <c:v>Tid 1</c:v>
                </c:pt>
                <c:pt idx="1">
                  <c:v>Tid 2</c:v>
                </c:pt>
                <c:pt idx="2">
                  <c:v>Tid 3</c:v>
                </c:pt>
                <c:pt idx="3">
                  <c:v>Tid 4</c:v>
                </c:pt>
                <c:pt idx="4">
                  <c:v>Tid 5</c:v>
                </c:pt>
              </c:strCache>
            </c:strRef>
          </c:cat>
          <c:val>
            <c:numRef>
              <c:f>'CA 15-3'!$CF$5:$CF$11</c:f>
              <c:numCache>
                <c:formatCode>General</c:formatCode>
                <c:ptCount val="7"/>
                <c:pt idx="0">
                  <c:v>-1.44</c:v>
                </c:pt>
                <c:pt idx="1">
                  <c:v>-1.1000000000000008</c:v>
                </c:pt>
                <c:pt idx="2">
                  <c:v>-1.38</c:v>
                </c:pt>
                <c:pt idx="3">
                  <c:v>-1.2200000000000002</c:v>
                </c:pt>
                <c:pt idx="4">
                  <c:v>-0.90000000000000036</c:v>
                </c:pt>
                <c:pt idx="5">
                  <c:v>0</c:v>
                </c:pt>
                <c:pt idx="6">
                  <c:v>0</c:v>
                </c:pt>
              </c:numCache>
            </c:numRef>
          </c:val>
          <c:smooth val="0"/>
          <c:extLst>
            <c:ext xmlns:c16="http://schemas.microsoft.com/office/drawing/2014/chart" uri="{C3380CC4-5D6E-409C-BE32-E72D297353CC}">
              <c16:uniqueId val="{00000018-A477-4C05-8C43-58F70FE9B4E9}"/>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2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Z68"/>
  <sheetViews>
    <sheetView zoomScale="90" zoomScaleNormal="90" workbookViewId="0">
      <selection activeCell="O12" sqref="O12"/>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3" t="s">
        <v>100</v>
      </c>
      <c r="B1" s="173"/>
      <c r="C1" s="167"/>
      <c r="D1" s="175" t="s">
        <v>9</v>
      </c>
      <c r="E1" s="175"/>
      <c r="F1" s="175"/>
      <c r="G1" s="175"/>
      <c r="H1" s="175"/>
      <c r="I1" s="175"/>
      <c r="J1" s="175"/>
      <c r="K1" s="175"/>
      <c r="L1" s="175"/>
      <c r="M1" s="175"/>
      <c r="N1" s="175"/>
      <c r="O1" s="175"/>
      <c r="P1" s="175"/>
      <c r="Q1" s="175"/>
      <c r="R1" s="175"/>
      <c r="S1" s="175"/>
      <c r="T1" s="175"/>
      <c r="U1" s="175"/>
      <c r="V1" s="175"/>
      <c r="W1" s="175"/>
      <c r="X1" s="176" t="s">
        <v>3</v>
      </c>
      <c r="Y1" s="177"/>
      <c r="Z1" s="177"/>
      <c r="AA1" s="178" t="s">
        <v>4</v>
      </c>
      <c r="AB1" s="178"/>
      <c r="AC1" s="178"/>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4"/>
      <c r="B2" s="174"/>
      <c r="C2" s="83"/>
      <c r="D2" s="179" t="s">
        <v>0</v>
      </c>
      <c r="E2" s="180"/>
      <c r="F2" s="180"/>
      <c r="G2" s="180"/>
      <c r="H2" s="180"/>
      <c r="I2" s="180"/>
      <c r="J2" s="180"/>
      <c r="K2" s="180"/>
      <c r="L2" s="180"/>
      <c r="M2" s="180"/>
      <c r="N2" s="180"/>
      <c r="O2" s="180"/>
      <c r="P2" s="180"/>
      <c r="Q2" s="180"/>
      <c r="R2" s="180"/>
      <c r="S2" s="180"/>
      <c r="T2" s="180"/>
      <c r="U2" s="180"/>
      <c r="V2" s="180"/>
      <c r="W2" s="181"/>
      <c r="X2" s="182" t="s">
        <v>5</v>
      </c>
      <c r="Y2" s="183"/>
      <c r="Z2" s="12" t="s">
        <v>6</v>
      </c>
      <c r="AA2" s="178" t="s">
        <v>5</v>
      </c>
      <c r="AB2" s="178"/>
      <c r="AC2" s="14" t="s">
        <v>6</v>
      </c>
      <c r="AD2" s="14"/>
      <c r="AH2" s="8"/>
      <c r="AI2" s="8"/>
      <c r="AJ2" s="8"/>
      <c r="AK2" s="8"/>
      <c r="AL2" s="8"/>
      <c r="CH2" s="8"/>
    </row>
    <row r="3" spans="1:97" s="2" customFormat="1" ht="20.25" customHeight="1" x14ac:dyDescent="0.25">
      <c r="A3" s="168" t="s">
        <v>8</v>
      </c>
      <c r="B3" s="169"/>
      <c r="C3" s="23" t="s">
        <v>12</v>
      </c>
      <c r="D3" s="148">
        <v>12</v>
      </c>
      <c r="E3" s="148">
        <v>13</v>
      </c>
      <c r="F3" s="148">
        <v>14</v>
      </c>
      <c r="G3" s="149">
        <v>17</v>
      </c>
      <c r="H3" s="148">
        <v>19</v>
      </c>
      <c r="I3" s="148">
        <v>20</v>
      </c>
      <c r="J3" s="149">
        <v>51</v>
      </c>
      <c r="K3" s="149">
        <v>52</v>
      </c>
      <c r="L3" s="148">
        <v>61</v>
      </c>
      <c r="M3" s="149">
        <v>62</v>
      </c>
      <c r="N3" s="149"/>
      <c r="O3" s="148"/>
      <c r="P3" s="152"/>
      <c r="Q3" s="152"/>
      <c r="R3" s="148"/>
      <c r="S3" s="148"/>
      <c r="T3" s="152"/>
      <c r="U3" s="148"/>
      <c r="V3" s="148"/>
      <c r="W3" s="1"/>
      <c r="X3" s="170">
        <v>0.2</v>
      </c>
      <c r="Y3" s="171"/>
      <c r="Z3" s="154">
        <v>0.28299999999999997</v>
      </c>
      <c r="AA3" s="172">
        <f>X3*AD3</f>
        <v>19.226400000000002</v>
      </c>
      <c r="AB3" s="172"/>
      <c r="AC3" s="166">
        <f>Z3*AD3</f>
        <v>27.205355999999998</v>
      </c>
      <c r="AD3" s="9">
        <f>AVERAGE(D4:W4)</f>
        <v>96.132000000000005</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89</v>
      </c>
      <c r="C4" s="22">
        <v>1</v>
      </c>
      <c r="D4" s="157">
        <v>114.92</v>
      </c>
      <c r="E4" s="157">
        <v>55.8</v>
      </c>
      <c r="F4" s="157">
        <v>3.51</v>
      </c>
      <c r="G4" s="157">
        <v>282.47000000000003</v>
      </c>
      <c r="H4" s="157">
        <v>179.17</v>
      </c>
      <c r="I4" s="157">
        <v>93.54</v>
      </c>
      <c r="J4" s="157">
        <v>80.959999999999994</v>
      </c>
      <c r="K4" s="157">
        <v>110.2</v>
      </c>
      <c r="L4" s="157">
        <v>15.83</v>
      </c>
      <c r="M4" s="157">
        <v>24.92</v>
      </c>
      <c r="N4" s="157"/>
      <c r="O4" s="157"/>
      <c r="P4" s="157"/>
      <c r="Q4" s="157"/>
      <c r="R4" s="150"/>
      <c r="S4" s="150"/>
      <c r="T4" s="150"/>
      <c r="U4" s="150"/>
      <c r="V4" s="150"/>
      <c r="W4" s="150"/>
      <c r="X4" s="12" t="s">
        <v>1</v>
      </c>
      <c r="Y4" s="7" t="s">
        <v>11</v>
      </c>
      <c r="Z4" s="13" t="s">
        <v>7</v>
      </c>
      <c r="AA4" s="12" t="s">
        <v>2</v>
      </c>
      <c r="AB4" s="7" t="s">
        <v>11</v>
      </c>
      <c r="AC4" s="13" t="s">
        <v>7</v>
      </c>
      <c r="AD4" s="96">
        <f t="shared" ref="AD4:AD14" si="0">AE$3/C4</f>
        <v>1</v>
      </c>
      <c r="AE4" s="53">
        <f>COUNT(AG4:AZ4)</f>
        <v>20</v>
      </c>
      <c r="AF4" s="53" t="str">
        <f>IF(A4="","",A4)</f>
        <v>Tid 0</v>
      </c>
      <c r="AG4" s="85">
        <f>D4*$AD4</f>
        <v>114.92</v>
      </c>
      <c r="AH4" s="32">
        <f t="shared" ref="AH4:AZ4" si="1">E4*$AD4</f>
        <v>55.8</v>
      </c>
      <c r="AI4" s="32">
        <f t="shared" si="1"/>
        <v>3.51</v>
      </c>
      <c r="AJ4" s="32">
        <f t="shared" si="1"/>
        <v>282.47000000000003</v>
      </c>
      <c r="AK4" s="32">
        <f t="shared" si="1"/>
        <v>179.17</v>
      </c>
      <c r="AL4" s="32">
        <f t="shared" si="1"/>
        <v>93.54</v>
      </c>
      <c r="AM4" s="32">
        <f t="shared" si="1"/>
        <v>80.959999999999994</v>
      </c>
      <c r="AN4" s="32">
        <f t="shared" si="1"/>
        <v>110.2</v>
      </c>
      <c r="AO4" s="32">
        <f t="shared" si="1"/>
        <v>15.83</v>
      </c>
      <c r="AP4" s="32">
        <f t="shared" si="1"/>
        <v>24.92</v>
      </c>
      <c r="AQ4" s="32">
        <f t="shared" si="1"/>
        <v>0</v>
      </c>
      <c r="AR4" s="32">
        <f t="shared" si="1"/>
        <v>0</v>
      </c>
      <c r="AS4" s="32">
        <f t="shared" si="1"/>
        <v>0</v>
      </c>
      <c r="AT4" s="32">
        <f t="shared" si="1"/>
        <v>0</v>
      </c>
      <c r="AU4" s="32">
        <f t="shared" si="1"/>
        <v>0</v>
      </c>
      <c r="AV4" s="32">
        <f t="shared" si="1"/>
        <v>0</v>
      </c>
      <c r="AW4" s="32">
        <f t="shared" si="1"/>
        <v>0</v>
      </c>
      <c r="AX4" s="32">
        <f t="shared" si="1"/>
        <v>0</v>
      </c>
      <c r="AY4" s="32">
        <f t="shared" si="1"/>
        <v>0</v>
      </c>
      <c r="AZ4" s="32">
        <f t="shared" si="1"/>
        <v>0</v>
      </c>
      <c r="BA4" s="32"/>
      <c r="BB4" s="32"/>
      <c r="BC4" s="32"/>
      <c r="BD4" s="32"/>
      <c r="BE4" s="55"/>
      <c r="BF4" s="53"/>
      <c r="BG4" s="57"/>
      <c r="BH4" s="91">
        <f>AG4</f>
        <v>114.92</v>
      </c>
      <c r="BI4" s="31">
        <f t="shared" ref="BI4:CA4" si="2">AH4</f>
        <v>55.8</v>
      </c>
      <c r="BJ4" s="31">
        <f t="shared" si="2"/>
        <v>3.51</v>
      </c>
      <c r="BK4" s="31">
        <f t="shared" si="2"/>
        <v>282.47000000000003</v>
      </c>
      <c r="BL4" s="31">
        <f t="shared" si="2"/>
        <v>179.17</v>
      </c>
      <c r="BM4" s="31">
        <f t="shared" si="2"/>
        <v>93.54</v>
      </c>
      <c r="BN4" s="31">
        <f t="shared" si="2"/>
        <v>80.959999999999994</v>
      </c>
      <c r="BO4" s="31">
        <f t="shared" si="2"/>
        <v>110.2</v>
      </c>
      <c r="BP4" s="31">
        <f t="shared" si="2"/>
        <v>15.83</v>
      </c>
      <c r="BQ4" s="31">
        <f t="shared" si="2"/>
        <v>24.92</v>
      </c>
      <c r="BR4" s="31">
        <f t="shared" si="2"/>
        <v>0</v>
      </c>
      <c r="BS4" s="31">
        <f t="shared" si="2"/>
        <v>0</v>
      </c>
      <c r="BT4" s="31">
        <f t="shared" si="2"/>
        <v>0</v>
      </c>
      <c r="BU4" s="31">
        <f t="shared" si="2"/>
        <v>0</v>
      </c>
      <c r="BV4" s="31">
        <f t="shared" si="2"/>
        <v>0</v>
      </c>
      <c r="BW4" s="31">
        <f t="shared" si="2"/>
        <v>0</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57">
        <v>134.28</v>
      </c>
      <c r="E5" s="157">
        <v>63</v>
      </c>
      <c r="F5" s="157">
        <v>4.0999999999999996</v>
      </c>
      <c r="G5" s="157">
        <v>300.68</v>
      </c>
      <c r="H5" s="157">
        <v>169.05</v>
      </c>
      <c r="I5" s="157">
        <v>89.43</v>
      </c>
      <c r="J5" s="157">
        <v>84.55</v>
      </c>
      <c r="K5" s="157">
        <v>109.62</v>
      </c>
      <c r="L5" s="157">
        <v>17.59</v>
      </c>
      <c r="M5" s="157">
        <v>25.89</v>
      </c>
      <c r="N5" s="157"/>
      <c r="O5" s="157"/>
      <c r="P5" s="157"/>
      <c r="Q5" s="157"/>
      <c r="R5" s="150"/>
      <c r="S5" s="150"/>
      <c r="T5" s="150"/>
      <c r="U5" s="150"/>
      <c r="V5" s="150"/>
      <c r="W5" s="150"/>
      <c r="X5" s="16">
        <f t="shared" ref="X5:X14" si="3">IF(AE5=0,"",AVERAGE(AG5:AZ5))</f>
        <v>6.1881996358567851E-2</v>
      </c>
      <c r="Y5" s="19">
        <f t="shared" ref="Y5:Y14" si="4">IF(AE5&lt;2,"",STDEV(AG5:AZ5)/SQRT(COUNT(AG5:AZ5))*TINV(0.1,COUNT(AG5:AZ5)-1))</f>
        <v>4.7385124922589436E-2</v>
      </c>
      <c r="Z5" s="17">
        <f t="shared" ref="Z5:Z14" si="5">IF(AE5=0,"",1-(FREQUENCY(AG5:AZ5,Z$3)+FREQUENCY(AG5:AZ5,-Z$3))/COUNT(AG5:AZ5))</f>
        <v>0</v>
      </c>
      <c r="AA5" s="18">
        <f t="shared" ref="AA5:AA14" si="6">IF(AE5=0,"",AVERAGE(BH5:CA5))</f>
        <v>3.6870000000000012</v>
      </c>
      <c r="AB5" s="20">
        <f t="shared" ref="AB5:AB14" si="7">IF(AE5&lt;2,"",STDEV(BH5:CA5)/SQRT(COUNT(BH5:CA5))*TINV(0.1,COUNT(BH5:CA5)-1))</f>
        <v>5.3242091482646625</v>
      </c>
      <c r="AC5" s="17">
        <f t="shared" ref="AC5:AC14" si="8">IF(AE5=0,"",1-(FREQUENCY(BH5:CA5,Z$3*AD$3)+FREQUENCY(BH5:CA5,-Z$3*AD$3))/COUNT(BH5:CA5))</f>
        <v>0</v>
      </c>
      <c r="AD5" s="96">
        <f t="shared" si="0"/>
        <v>1</v>
      </c>
      <c r="AE5" s="97">
        <f t="shared" ref="AE5:AE14" si="9">COUNT(D5:W5)</f>
        <v>10</v>
      </c>
      <c r="AF5" s="53" t="str">
        <f t="shared" ref="AF5:AF14" si="10">IF(A5="","",A5)</f>
        <v>Tid 1</v>
      </c>
      <c r="AG5" s="86">
        <f t="shared" ref="AG5:AV14" si="11">IF(D5*D$4=0,"",D5*$AD5/AG$4-1)</f>
        <v>0.16846501914375223</v>
      </c>
      <c r="AH5" s="5">
        <f t="shared" si="11"/>
        <v>0.12903225806451624</v>
      </c>
      <c r="AI5" s="5">
        <f t="shared" si="11"/>
        <v>0.16809116809116809</v>
      </c>
      <c r="AJ5" s="5">
        <f t="shared" si="11"/>
        <v>6.4467023046695049E-2</v>
      </c>
      <c r="AK5" s="5">
        <f t="shared" si="11"/>
        <v>-5.6482670089858633E-2</v>
      </c>
      <c r="AL5" s="5">
        <f t="shared" si="11"/>
        <v>-4.393842206542653E-2</v>
      </c>
      <c r="AM5" s="5">
        <f t="shared" si="11"/>
        <v>4.4342885375494134E-2</v>
      </c>
      <c r="AN5" s="5">
        <f t="shared" si="11"/>
        <v>-5.2631578947368585E-3</v>
      </c>
      <c r="AO5" s="5">
        <f t="shared" si="11"/>
        <v>0.11118130132659498</v>
      </c>
      <c r="AP5" s="5">
        <f t="shared" si="11"/>
        <v>3.8924558587479785E-2</v>
      </c>
      <c r="AQ5" s="5" t="str">
        <f t="shared" si="11"/>
        <v/>
      </c>
      <c r="AR5" s="5" t="str">
        <f t="shared" si="11"/>
        <v/>
      </c>
      <c r="AS5" s="5" t="str">
        <f t="shared" si="11"/>
        <v/>
      </c>
      <c r="AT5" s="5" t="str">
        <f t="shared" si="11"/>
        <v/>
      </c>
      <c r="AU5" s="5" t="str">
        <f t="shared" si="11"/>
        <v/>
      </c>
      <c r="AV5" s="5" t="str">
        <f t="shared" si="11"/>
        <v/>
      </c>
      <c r="AW5" s="5" t="str">
        <f t="shared" ref="AW5:AZ14" si="12">IF(T5*T$4=0,"",T5*$AD5/AW$4-1)</f>
        <v/>
      </c>
      <c r="AX5" s="5" t="str">
        <f t="shared" si="12"/>
        <v/>
      </c>
      <c r="AY5" s="5" t="str">
        <f t="shared" si="12"/>
        <v/>
      </c>
      <c r="AZ5" s="5" t="str">
        <f t="shared" si="12"/>
        <v/>
      </c>
      <c r="BA5" s="3">
        <f t="shared" ref="BA5:BA14" si="13">IF(AE5=0,"",Z$3)</f>
        <v>0.28299999999999997</v>
      </c>
      <c r="BB5" s="3">
        <f t="shared" ref="BB5:BB14" si="14">IF(AE5=0,"",X$3)</f>
        <v>0.2</v>
      </c>
      <c r="BC5" s="3">
        <f t="shared" ref="BC5:BC14" si="15">IF(AE5=0,"",-BB5)</f>
        <v>-0.2</v>
      </c>
      <c r="BD5" s="3">
        <f t="shared" ref="BD5:BD14" si="16">IF(AE5=0,"",-BA5)</f>
        <v>-0.28299999999999997</v>
      </c>
      <c r="BE5" s="56">
        <f t="shared" ref="BE5:BE14" si="17">IF(AE5=0,"",AVERAGE(AG5:AZ5))</f>
        <v>6.1881996358567851E-2</v>
      </c>
      <c r="BF5" s="56">
        <f t="shared" ref="BF5:BF14" si="18">IF(AE5&lt;2,"",STDEV(AG5:AZ5)/SQRT(AE5)*TINV(0.05,AE5-1))</f>
        <v>5.8475720641170785E-2</v>
      </c>
      <c r="BG5" s="58">
        <f t="shared" ref="BG5:BG14" si="19">IF(CG5="","",-CG5)</f>
        <v>-6.5703523478666543</v>
      </c>
      <c r="BH5" s="92">
        <f t="shared" ref="BH5:BW14" si="20">IF(D5*D$4=0,"",D5*$AD5-AG$4)</f>
        <v>19.36</v>
      </c>
      <c r="BI5" s="4">
        <f t="shared" si="20"/>
        <v>7.2000000000000028</v>
      </c>
      <c r="BJ5" s="4">
        <f t="shared" si="20"/>
        <v>0.58999999999999986</v>
      </c>
      <c r="BK5" s="4">
        <f t="shared" si="20"/>
        <v>18.20999999999998</v>
      </c>
      <c r="BL5" s="4">
        <f t="shared" si="20"/>
        <v>-10.119999999999976</v>
      </c>
      <c r="BM5" s="4">
        <f t="shared" si="20"/>
        <v>-4.1099999999999994</v>
      </c>
      <c r="BN5" s="4">
        <f t="shared" si="20"/>
        <v>3.5900000000000034</v>
      </c>
      <c r="BO5" s="4">
        <f t="shared" si="20"/>
        <v>-0.57999999999999829</v>
      </c>
      <c r="BP5" s="4">
        <f t="shared" si="20"/>
        <v>1.7599999999999998</v>
      </c>
      <c r="BQ5" s="4">
        <f t="shared" si="20"/>
        <v>0.96999999999999886</v>
      </c>
      <c r="BR5" s="4" t="str">
        <f t="shared" si="20"/>
        <v/>
      </c>
      <c r="BS5" s="4" t="str">
        <f t="shared" si="20"/>
        <v/>
      </c>
      <c r="BT5" s="4" t="str">
        <f t="shared" si="20"/>
        <v/>
      </c>
      <c r="BU5" s="4" t="str">
        <f t="shared" si="20"/>
        <v/>
      </c>
      <c r="BV5" s="4" t="str">
        <f t="shared" si="20"/>
        <v/>
      </c>
      <c r="BW5" s="4" t="str">
        <f t="shared" si="20"/>
        <v/>
      </c>
      <c r="BX5" s="4" t="str">
        <f t="shared" ref="BX5:CA14" si="21">IF(T5*T$4=0,"",T5*$AD5-AW$4)</f>
        <v/>
      </c>
      <c r="BY5" s="4" t="str">
        <f t="shared" si="21"/>
        <v/>
      </c>
      <c r="BZ5" s="4" t="str">
        <f t="shared" si="21"/>
        <v/>
      </c>
      <c r="CA5" s="4" t="str">
        <f t="shared" si="21"/>
        <v/>
      </c>
      <c r="CB5" s="93">
        <f t="shared" ref="CB5:CB14" si="22">IF(AE5=0,"",AC$3)</f>
        <v>27.205355999999998</v>
      </c>
      <c r="CC5" s="93">
        <f t="shared" ref="CC5:CC14" si="23">IF(AE5=0,"",AA$3)</f>
        <v>19.226400000000002</v>
      </c>
      <c r="CD5" s="93">
        <f t="shared" ref="CD5:CD14" si="24">IF(AE5=0,"",-CC5)</f>
        <v>-19.226400000000002</v>
      </c>
      <c r="CE5" s="93">
        <f t="shared" ref="CE5:CE14" si="25">IF(AE5=0,"",-CB5)</f>
        <v>-27.205355999999998</v>
      </c>
      <c r="CF5" s="59">
        <f t="shared" ref="CF5:CF14" si="26">IF(AE5=0,"",AVERAGE(BH5:CA5))</f>
        <v>3.6870000000000012</v>
      </c>
      <c r="CG5" s="58">
        <f t="shared" ref="CG5:CG14" si="27">IF(AE5&lt;2,"",STDEV(BH5:CA5)/SQRT(AE5)*TINV(0.05,AE5-1))</f>
        <v>6.5703523478666543</v>
      </c>
      <c r="CI5"/>
      <c r="CJ5"/>
      <c r="CK5"/>
      <c r="CL5"/>
      <c r="CM5"/>
      <c r="CN5"/>
      <c r="CO5"/>
      <c r="CP5"/>
      <c r="CQ5"/>
      <c r="CR5"/>
      <c r="CS5"/>
    </row>
    <row r="6" spans="1:97" s="2" customFormat="1" ht="24.75" customHeight="1" x14ac:dyDescent="0.25">
      <c r="A6" s="84" t="s">
        <v>16</v>
      </c>
      <c r="B6" s="141" t="s">
        <v>85</v>
      </c>
      <c r="C6" s="22">
        <v>1</v>
      </c>
      <c r="D6" s="157">
        <v>135.86000000000001</v>
      </c>
      <c r="E6" s="157">
        <v>61.62</v>
      </c>
      <c r="F6" s="157">
        <v>4.2</v>
      </c>
      <c r="G6" s="157">
        <v>305.87</v>
      </c>
      <c r="H6" s="157">
        <v>173.64</v>
      </c>
      <c r="I6" s="157">
        <v>95.48</v>
      </c>
      <c r="J6" s="157">
        <v>85.85</v>
      </c>
      <c r="K6" s="157">
        <v>112.27</v>
      </c>
      <c r="L6" s="157">
        <v>19.440000000000001</v>
      </c>
      <c r="M6" s="159">
        <v>24.75</v>
      </c>
      <c r="N6" s="159"/>
      <c r="O6" s="159"/>
      <c r="P6" s="159"/>
      <c r="Q6" s="157"/>
      <c r="R6" s="150"/>
      <c r="S6" s="150"/>
      <c r="T6" s="150"/>
      <c r="U6" s="150"/>
      <c r="V6" s="150"/>
      <c r="W6" s="150"/>
      <c r="X6" s="16">
        <f t="shared" si="3"/>
        <v>8.5622229671014849E-2</v>
      </c>
      <c r="Y6" s="19">
        <f t="shared" si="4"/>
        <v>5.2461005352580997E-2</v>
      </c>
      <c r="Z6" s="17">
        <f t="shared" si="5"/>
        <v>0</v>
      </c>
      <c r="AA6" s="18">
        <f t="shared" si="6"/>
        <v>5.7659999999999982</v>
      </c>
      <c r="AB6" s="20">
        <f t="shared" si="7"/>
        <v>5.339249033046265</v>
      </c>
      <c r="AC6" s="17">
        <f t="shared" si="8"/>
        <v>0</v>
      </c>
      <c r="AD6" s="96">
        <f t="shared" si="0"/>
        <v>1</v>
      </c>
      <c r="AE6" s="97">
        <f t="shared" si="9"/>
        <v>10</v>
      </c>
      <c r="AF6" s="53" t="str">
        <f t="shared" si="10"/>
        <v>Tid 2</v>
      </c>
      <c r="AG6" s="86">
        <f t="shared" si="11"/>
        <v>0.18221371388792207</v>
      </c>
      <c r="AH6" s="5">
        <f t="shared" si="11"/>
        <v>0.10430107526881716</v>
      </c>
      <c r="AI6" s="5">
        <f t="shared" si="11"/>
        <v>0.19658119658119677</v>
      </c>
      <c r="AJ6" s="5">
        <f t="shared" si="11"/>
        <v>8.2840655644847105E-2</v>
      </c>
      <c r="AK6" s="5">
        <f t="shared" si="11"/>
        <v>-3.086454205503153E-2</v>
      </c>
      <c r="AL6" s="5">
        <f t="shared" si="11"/>
        <v>2.0739790463972563E-2</v>
      </c>
      <c r="AM6" s="5">
        <f t="shared" si="11"/>
        <v>6.0400197628458496E-2</v>
      </c>
      <c r="AN6" s="5">
        <f t="shared" si="11"/>
        <v>1.8784029038112493E-2</v>
      </c>
      <c r="AO6" s="5">
        <f t="shared" si="11"/>
        <v>0.22804801010739117</v>
      </c>
      <c r="AP6" s="5">
        <f t="shared" si="11"/>
        <v>-6.8218298555378087E-3</v>
      </c>
      <c r="AQ6" s="5" t="str">
        <f t="shared" si="11"/>
        <v/>
      </c>
      <c r="AR6" s="5" t="str">
        <f t="shared" si="11"/>
        <v/>
      </c>
      <c r="AS6" s="5" t="str">
        <f t="shared" si="11"/>
        <v/>
      </c>
      <c r="AT6" s="5" t="str">
        <f t="shared" si="11"/>
        <v/>
      </c>
      <c r="AU6" s="5" t="str">
        <f t="shared" si="11"/>
        <v/>
      </c>
      <c r="AV6" s="5" t="str">
        <f t="shared" si="11"/>
        <v/>
      </c>
      <c r="AW6" s="5" t="str">
        <f t="shared" si="12"/>
        <v/>
      </c>
      <c r="AX6" s="5" t="str">
        <f t="shared" si="12"/>
        <v/>
      </c>
      <c r="AY6" s="5" t="str">
        <f t="shared" si="12"/>
        <v/>
      </c>
      <c r="AZ6" s="5" t="str">
        <f t="shared" si="12"/>
        <v/>
      </c>
      <c r="BA6" s="3">
        <f t="shared" si="13"/>
        <v>0.28299999999999997</v>
      </c>
      <c r="BB6" s="3">
        <f t="shared" si="14"/>
        <v>0.2</v>
      </c>
      <c r="BC6" s="3">
        <f t="shared" si="15"/>
        <v>-0.2</v>
      </c>
      <c r="BD6" s="3">
        <f t="shared" si="16"/>
        <v>-0.28299999999999997</v>
      </c>
      <c r="BE6" s="56">
        <f t="shared" si="17"/>
        <v>8.5622229671014849E-2</v>
      </c>
      <c r="BF6" s="56">
        <f t="shared" si="18"/>
        <v>6.4739622372295566E-2</v>
      </c>
      <c r="BG6" s="58">
        <f t="shared" si="19"/>
        <v>-6.5889123517159875</v>
      </c>
      <c r="BH6" s="92">
        <f t="shared" si="20"/>
        <v>20.940000000000012</v>
      </c>
      <c r="BI6" s="4">
        <f t="shared" si="20"/>
        <v>5.82</v>
      </c>
      <c r="BJ6" s="4">
        <f t="shared" si="20"/>
        <v>0.69000000000000039</v>
      </c>
      <c r="BK6" s="4">
        <f t="shared" si="20"/>
        <v>23.399999999999977</v>
      </c>
      <c r="BL6" s="4">
        <f t="shared" si="20"/>
        <v>-5.5300000000000011</v>
      </c>
      <c r="BM6" s="4">
        <f t="shared" si="20"/>
        <v>1.9399999999999977</v>
      </c>
      <c r="BN6" s="4">
        <f t="shared" si="20"/>
        <v>4.8900000000000006</v>
      </c>
      <c r="BO6" s="4">
        <f t="shared" si="20"/>
        <v>2.0699999999999932</v>
      </c>
      <c r="BP6" s="4">
        <f t="shared" si="20"/>
        <v>3.6100000000000012</v>
      </c>
      <c r="BQ6" s="4">
        <f t="shared" si="20"/>
        <v>-0.17000000000000171</v>
      </c>
      <c r="BR6" s="4" t="str">
        <f t="shared" si="20"/>
        <v/>
      </c>
      <c r="BS6" s="4" t="str">
        <f t="shared" si="20"/>
        <v/>
      </c>
      <c r="BT6" s="4" t="str">
        <f t="shared" si="20"/>
        <v/>
      </c>
      <c r="BU6" s="4" t="str">
        <f t="shared" si="20"/>
        <v/>
      </c>
      <c r="BV6" s="4" t="str">
        <f t="shared" si="20"/>
        <v/>
      </c>
      <c r="BW6" s="4" t="str">
        <f t="shared" si="20"/>
        <v/>
      </c>
      <c r="BX6" s="4" t="str">
        <f t="shared" si="21"/>
        <v/>
      </c>
      <c r="BY6" s="4" t="str">
        <f t="shared" si="21"/>
        <v/>
      </c>
      <c r="BZ6" s="4" t="str">
        <f t="shared" si="21"/>
        <v/>
      </c>
      <c r="CA6" s="4" t="str">
        <f t="shared" si="21"/>
        <v/>
      </c>
      <c r="CB6" s="93">
        <f t="shared" si="22"/>
        <v>27.205355999999998</v>
      </c>
      <c r="CC6" s="93">
        <f t="shared" si="23"/>
        <v>19.226400000000002</v>
      </c>
      <c r="CD6" s="93">
        <f t="shared" si="24"/>
        <v>-19.226400000000002</v>
      </c>
      <c r="CE6" s="93">
        <f t="shared" si="25"/>
        <v>-27.205355999999998</v>
      </c>
      <c r="CF6" s="59">
        <f t="shared" si="26"/>
        <v>5.7659999999999982</v>
      </c>
      <c r="CG6" s="58">
        <f t="shared" si="27"/>
        <v>6.5889123517159875</v>
      </c>
      <c r="CH6" s="15"/>
      <c r="CI6"/>
      <c r="CJ6"/>
      <c r="CK6"/>
      <c r="CL6"/>
      <c r="CM6"/>
      <c r="CN6"/>
      <c r="CO6"/>
      <c r="CP6"/>
      <c r="CQ6"/>
      <c r="CR6"/>
      <c r="CS6"/>
    </row>
    <row r="7" spans="1:97" s="2" customFormat="1" ht="24" customHeight="1" x14ac:dyDescent="0.25">
      <c r="A7" s="84" t="s">
        <v>17</v>
      </c>
      <c r="B7" s="141" t="s">
        <v>79</v>
      </c>
      <c r="C7" s="22">
        <v>1</v>
      </c>
      <c r="D7" s="157">
        <v>138.03</v>
      </c>
      <c r="E7" s="157">
        <v>63.68</v>
      </c>
      <c r="F7" s="157">
        <v>4.4000000000000004</v>
      </c>
      <c r="G7" s="157"/>
      <c r="H7" s="159">
        <v>173.95</v>
      </c>
      <c r="I7" s="159">
        <v>100.67</v>
      </c>
      <c r="J7" s="157">
        <v>91.34</v>
      </c>
      <c r="K7" s="157">
        <v>109.19</v>
      </c>
      <c r="L7" s="157">
        <v>17.829999999999998</v>
      </c>
      <c r="M7" s="157">
        <v>27.1</v>
      </c>
      <c r="N7" s="157"/>
      <c r="O7" s="157"/>
      <c r="P7" s="157"/>
      <c r="Q7" s="157"/>
      <c r="R7" s="150"/>
      <c r="S7" s="150"/>
      <c r="T7" s="150"/>
      <c r="U7" s="150"/>
      <c r="V7" s="150"/>
      <c r="W7" s="150"/>
      <c r="X7" s="16">
        <f t="shared" si="3"/>
        <v>0.10842607465310579</v>
      </c>
      <c r="Y7" s="19">
        <f t="shared" si="4"/>
        <v>5.6158015039538281E-2</v>
      </c>
      <c r="Z7" s="17">
        <f t="shared" si="5"/>
        <v>0</v>
      </c>
      <c r="AA7" s="18">
        <f t="shared" si="6"/>
        <v>5.2600000000000007</v>
      </c>
      <c r="AB7" s="20">
        <f t="shared" si="7"/>
        <v>5.1093053985569474</v>
      </c>
      <c r="AC7" s="17">
        <f t="shared" si="8"/>
        <v>0</v>
      </c>
      <c r="AD7" s="96">
        <f t="shared" si="0"/>
        <v>1</v>
      </c>
      <c r="AE7" s="97">
        <f t="shared" si="9"/>
        <v>9</v>
      </c>
      <c r="AF7" s="53" t="str">
        <f t="shared" si="10"/>
        <v>Tid 3</v>
      </c>
      <c r="AG7" s="86">
        <f t="shared" si="11"/>
        <v>0.20109641489731978</v>
      </c>
      <c r="AH7" s="5">
        <f t="shared" si="11"/>
        <v>0.14121863799283152</v>
      </c>
      <c r="AI7" s="5">
        <f t="shared" si="11"/>
        <v>0.2535612535612537</v>
      </c>
      <c r="AJ7" s="5" t="str">
        <f t="shared" si="11"/>
        <v/>
      </c>
      <c r="AK7" s="5">
        <f t="shared" si="11"/>
        <v>-2.9134341686666287E-2</v>
      </c>
      <c r="AL7" s="5">
        <f t="shared" si="11"/>
        <v>7.6224075261919877E-2</v>
      </c>
      <c r="AM7" s="5">
        <f t="shared" si="11"/>
        <v>0.12821146245059301</v>
      </c>
      <c r="AN7" s="5">
        <f t="shared" si="11"/>
        <v>-9.1651542649727746E-3</v>
      </c>
      <c r="AO7" s="5">
        <f t="shared" si="11"/>
        <v>0.12634238787113072</v>
      </c>
      <c r="AP7" s="5">
        <f t="shared" si="11"/>
        <v>8.7479935794542607E-2</v>
      </c>
      <c r="AQ7" s="5" t="str">
        <f t="shared" si="11"/>
        <v/>
      </c>
      <c r="AR7" s="5" t="str">
        <f t="shared" si="11"/>
        <v/>
      </c>
      <c r="AS7" s="5" t="str">
        <f t="shared" si="11"/>
        <v/>
      </c>
      <c r="AT7" s="5" t="str">
        <f t="shared" si="11"/>
        <v/>
      </c>
      <c r="AU7" s="5" t="str">
        <f t="shared" si="11"/>
        <v/>
      </c>
      <c r="AV7" s="5" t="str">
        <f t="shared" si="11"/>
        <v/>
      </c>
      <c r="AW7" s="5" t="str">
        <f t="shared" si="12"/>
        <v/>
      </c>
      <c r="AX7" s="5" t="str">
        <f t="shared" si="12"/>
        <v/>
      </c>
      <c r="AY7" s="5" t="str">
        <f t="shared" si="12"/>
        <v/>
      </c>
      <c r="AZ7" s="5" t="str">
        <f t="shared" si="12"/>
        <v/>
      </c>
      <c r="BA7" s="3">
        <f t="shared" si="13"/>
        <v>0.28299999999999997</v>
      </c>
      <c r="BB7" s="3">
        <f t="shared" si="14"/>
        <v>0.2</v>
      </c>
      <c r="BC7" s="3">
        <f t="shared" si="15"/>
        <v>-0.2</v>
      </c>
      <c r="BD7" s="3">
        <f t="shared" si="16"/>
        <v>-0.28299999999999997</v>
      </c>
      <c r="BE7" s="56">
        <f t="shared" si="17"/>
        <v>0.10842607465310579</v>
      </c>
      <c r="BF7" s="56">
        <f t="shared" si="18"/>
        <v>6.9640908593027573E-2</v>
      </c>
      <c r="BG7" s="58">
        <f t="shared" si="19"/>
        <v>-6.3359908640690472</v>
      </c>
      <c r="BH7" s="92">
        <f t="shared" si="20"/>
        <v>23.11</v>
      </c>
      <c r="BI7" s="4">
        <f t="shared" si="20"/>
        <v>7.8800000000000026</v>
      </c>
      <c r="BJ7" s="4">
        <f t="shared" si="20"/>
        <v>0.89000000000000057</v>
      </c>
      <c r="BK7" s="4" t="str">
        <f t="shared" si="20"/>
        <v/>
      </c>
      <c r="BL7" s="4">
        <f t="shared" si="20"/>
        <v>-5.2199999999999989</v>
      </c>
      <c r="BM7" s="4">
        <f t="shared" si="20"/>
        <v>7.1299999999999955</v>
      </c>
      <c r="BN7" s="4">
        <f t="shared" si="20"/>
        <v>10.38000000000001</v>
      </c>
      <c r="BO7" s="4">
        <f t="shared" si="20"/>
        <v>-1.0100000000000051</v>
      </c>
      <c r="BP7" s="4">
        <f t="shared" si="20"/>
        <v>1.9999999999999982</v>
      </c>
      <c r="BQ7" s="4">
        <f t="shared" si="20"/>
        <v>2.1799999999999997</v>
      </c>
      <c r="BR7" s="4" t="str">
        <f t="shared" si="20"/>
        <v/>
      </c>
      <c r="BS7" s="4" t="str">
        <f t="shared" si="20"/>
        <v/>
      </c>
      <c r="BT7" s="4" t="str">
        <f t="shared" si="20"/>
        <v/>
      </c>
      <c r="BU7" s="4" t="str">
        <f t="shared" si="20"/>
        <v/>
      </c>
      <c r="BV7" s="4" t="str">
        <f t="shared" si="20"/>
        <v/>
      </c>
      <c r="BW7" s="4" t="str">
        <f t="shared" si="20"/>
        <v/>
      </c>
      <c r="BX7" s="4" t="str">
        <f t="shared" si="21"/>
        <v/>
      </c>
      <c r="BY7" s="4" t="str">
        <f t="shared" si="21"/>
        <v/>
      </c>
      <c r="BZ7" s="4" t="str">
        <f t="shared" si="21"/>
        <v/>
      </c>
      <c r="CA7" s="4" t="str">
        <f t="shared" si="21"/>
        <v/>
      </c>
      <c r="CB7" s="93">
        <f t="shared" si="22"/>
        <v>27.205355999999998</v>
      </c>
      <c r="CC7" s="93">
        <f t="shared" si="23"/>
        <v>19.226400000000002</v>
      </c>
      <c r="CD7" s="93">
        <f t="shared" si="24"/>
        <v>-19.226400000000002</v>
      </c>
      <c r="CE7" s="93">
        <f t="shared" si="25"/>
        <v>-27.205355999999998</v>
      </c>
      <c r="CF7" s="59">
        <f t="shared" si="26"/>
        <v>5.2600000000000007</v>
      </c>
      <c r="CG7" s="58">
        <f t="shared" si="27"/>
        <v>6.3359908640690472</v>
      </c>
      <c r="CH7" s="15"/>
      <c r="CM7"/>
      <c r="CN7"/>
      <c r="CO7"/>
      <c r="CP7"/>
      <c r="CQ7"/>
      <c r="CR7"/>
      <c r="CS7"/>
    </row>
    <row r="8" spans="1:97" s="2" customFormat="1" ht="24" customHeight="1" x14ac:dyDescent="0.25">
      <c r="A8" s="84" t="s">
        <v>18</v>
      </c>
      <c r="B8" s="141" t="s">
        <v>80</v>
      </c>
      <c r="C8" s="22">
        <v>1</v>
      </c>
      <c r="D8" s="157">
        <v>138.68</v>
      </c>
      <c r="E8" s="157">
        <v>63.17</v>
      </c>
      <c r="F8" s="157">
        <v>4.5999999999999996</v>
      </c>
      <c r="G8" s="157"/>
      <c r="H8" s="157">
        <v>180.58</v>
      </c>
      <c r="I8" s="157">
        <v>97.4</v>
      </c>
      <c r="J8" s="157">
        <v>87.17</v>
      </c>
      <c r="K8" s="157">
        <v>114.28</v>
      </c>
      <c r="L8" s="157">
        <v>18.5</v>
      </c>
      <c r="M8" s="157">
        <v>26.6</v>
      </c>
      <c r="N8" s="157"/>
      <c r="O8" s="157"/>
      <c r="P8" s="157"/>
      <c r="Q8" s="157"/>
      <c r="R8" s="150"/>
      <c r="S8" s="150"/>
      <c r="T8" s="150"/>
      <c r="U8" s="150"/>
      <c r="V8" s="150"/>
      <c r="W8" s="150"/>
      <c r="X8" s="16">
        <f t="shared" si="3"/>
        <v>0.11647989264821629</v>
      </c>
      <c r="Y8" s="19">
        <f t="shared" si="4"/>
        <v>6.062646369182198E-2</v>
      </c>
      <c r="Z8" s="17">
        <f t="shared" si="5"/>
        <v>0.11111111111111116</v>
      </c>
      <c r="AA8" s="18">
        <f t="shared" si="6"/>
        <v>5.792222222222227</v>
      </c>
      <c r="AB8" s="20">
        <f t="shared" si="7"/>
        <v>4.3837831914646861</v>
      </c>
      <c r="AC8" s="17">
        <f t="shared" si="8"/>
        <v>0</v>
      </c>
      <c r="AD8" s="96">
        <f t="shared" si="0"/>
        <v>1</v>
      </c>
      <c r="AE8" s="97">
        <f t="shared" si="9"/>
        <v>9</v>
      </c>
      <c r="AF8" s="53" t="str">
        <f t="shared" si="10"/>
        <v>Tid 4</v>
      </c>
      <c r="AG8" s="86">
        <f t="shared" si="11"/>
        <v>0.20675252349460504</v>
      </c>
      <c r="AH8" s="5">
        <f t="shared" si="11"/>
        <v>0.13207885304659506</v>
      </c>
      <c r="AI8" s="5">
        <f t="shared" si="11"/>
        <v>0.31054131054131062</v>
      </c>
      <c r="AJ8" s="5" t="str">
        <f t="shared" si="11"/>
        <v/>
      </c>
      <c r="AK8" s="5">
        <f t="shared" si="11"/>
        <v>7.8696210303066394E-3</v>
      </c>
      <c r="AL8" s="5">
        <f t="shared" si="11"/>
        <v>4.1265768655120771E-2</v>
      </c>
      <c r="AM8" s="5">
        <f t="shared" si="11"/>
        <v>7.6704545454545636E-2</v>
      </c>
      <c r="AN8" s="5">
        <f t="shared" si="11"/>
        <v>3.7023593466424698E-2</v>
      </c>
      <c r="AO8" s="5">
        <f t="shared" si="11"/>
        <v>0.16866708780795947</v>
      </c>
      <c r="AP8" s="5">
        <f t="shared" si="11"/>
        <v>6.7415730337078594E-2</v>
      </c>
      <c r="AQ8" s="5" t="str">
        <f t="shared" si="11"/>
        <v/>
      </c>
      <c r="AR8" s="5" t="str">
        <f t="shared" si="11"/>
        <v/>
      </c>
      <c r="AS8" s="5" t="str">
        <f t="shared" si="11"/>
        <v/>
      </c>
      <c r="AT8" s="5" t="str">
        <f t="shared" si="11"/>
        <v/>
      </c>
      <c r="AU8" s="5" t="str">
        <f t="shared" si="11"/>
        <v/>
      </c>
      <c r="AV8" s="5" t="str">
        <f t="shared" si="11"/>
        <v/>
      </c>
      <c r="AW8" s="5" t="str">
        <f t="shared" si="12"/>
        <v/>
      </c>
      <c r="AX8" s="5" t="str">
        <f t="shared" si="12"/>
        <v/>
      </c>
      <c r="AY8" s="5" t="str">
        <f t="shared" si="12"/>
        <v/>
      </c>
      <c r="AZ8" s="5" t="str">
        <f t="shared" si="12"/>
        <v/>
      </c>
      <c r="BA8" s="3">
        <f t="shared" si="13"/>
        <v>0.28299999999999997</v>
      </c>
      <c r="BB8" s="3">
        <f t="shared" si="14"/>
        <v>0.2</v>
      </c>
      <c r="BC8" s="3">
        <f t="shared" si="15"/>
        <v>-0.2</v>
      </c>
      <c r="BD8" s="3">
        <f t="shared" si="16"/>
        <v>-0.28299999999999997</v>
      </c>
      <c r="BE8" s="56">
        <f t="shared" si="17"/>
        <v>0.11647989264821629</v>
      </c>
      <c r="BF8" s="56">
        <f t="shared" si="18"/>
        <v>7.5182180376355989E-2</v>
      </c>
      <c r="BG8" s="58">
        <f t="shared" si="19"/>
        <v>-5.4362791190803623</v>
      </c>
      <c r="BH8" s="92">
        <f t="shared" si="20"/>
        <v>23.760000000000005</v>
      </c>
      <c r="BI8" s="4">
        <f t="shared" si="20"/>
        <v>7.3700000000000045</v>
      </c>
      <c r="BJ8" s="4">
        <f t="shared" si="20"/>
        <v>1.0899999999999999</v>
      </c>
      <c r="BK8" s="4" t="str">
        <f t="shared" si="20"/>
        <v/>
      </c>
      <c r="BL8" s="4">
        <f t="shared" si="20"/>
        <v>1.410000000000025</v>
      </c>
      <c r="BM8" s="4">
        <f t="shared" si="20"/>
        <v>3.8599999999999994</v>
      </c>
      <c r="BN8" s="4">
        <f t="shared" si="20"/>
        <v>6.210000000000008</v>
      </c>
      <c r="BO8" s="4">
        <f t="shared" si="20"/>
        <v>4.0799999999999983</v>
      </c>
      <c r="BP8" s="4">
        <f t="shared" si="20"/>
        <v>2.67</v>
      </c>
      <c r="BQ8" s="4">
        <f t="shared" si="20"/>
        <v>1.6799999999999997</v>
      </c>
      <c r="BR8" s="4" t="str">
        <f t="shared" si="20"/>
        <v/>
      </c>
      <c r="BS8" s="4" t="str">
        <f t="shared" si="20"/>
        <v/>
      </c>
      <c r="BT8" s="4" t="str">
        <f t="shared" si="20"/>
        <v/>
      </c>
      <c r="BU8" s="4" t="str">
        <f t="shared" si="20"/>
        <v/>
      </c>
      <c r="BV8" s="4" t="str">
        <f t="shared" si="20"/>
        <v/>
      </c>
      <c r="BW8" s="4" t="str">
        <f t="shared" si="20"/>
        <v/>
      </c>
      <c r="BX8" s="4" t="str">
        <f t="shared" si="21"/>
        <v/>
      </c>
      <c r="BY8" s="4" t="str">
        <f t="shared" si="21"/>
        <v/>
      </c>
      <c r="BZ8" s="4" t="str">
        <f t="shared" si="21"/>
        <v/>
      </c>
      <c r="CA8" s="4" t="str">
        <f t="shared" si="21"/>
        <v/>
      </c>
      <c r="CB8" s="93">
        <f t="shared" si="22"/>
        <v>27.205355999999998</v>
      </c>
      <c r="CC8" s="93">
        <f t="shared" si="23"/>
        <v>19.226400000000002</v>
      </c>
      <c r="CD8" s="93">
        <f t="shared" si="24"/>
        <v>-19.226400000000002</v>
      </c>
      <c r="CE8" s="93">
        <f t="shared" si="25"/>
        <v>-27.205355999999998</v>
      </c>
      <c r="CF8" s="59">
        <f t="shared" si="26"/>
        <v>5.792222222222227</v>
      </c>
      <c r="CG8" s="58">
        <f t="shared" si="27"/>
        <v>5.4362791190803623</v>
      </c>
      <c r="CH8" s="15"/>
      <c r="CM8"/>
      <c r="CN8"/>
      <c r="CO8"/>
      <c r="CP8"/>
      <c r="CQ8"/>
      <c r="CR8"/>
      <c r="CS8"/>
    </row>
    <row r="9" spans="1:97" s="2" customFormat="1" ht="24" customHeight="1" x14ac:dyDescent="0.25">
      <c r="A9" s="84" t="s">
        <v>90</v>
      </c>
      <c r="B9" s="141" t="s">
        <v>91</v>
      </c>
      <c r="C9" s="22">
        <v>1</v>
      </c>
      <c r="D9" s="157">
        <v>130.28</v>
      </c>
      <c r="E9" s="157">
        <v>62.82</v>
      </c>
      <c r="F9" s="157">
        <v>4.4000000000000004</v>
      </c>
      <c r="G9" s="157"/>
      <c r="H9" s="157">
        <v>173.74</v>
      </c>
      <c r="I9" s="157">
        <v>89.35</v>
      </c>
      <c r="J9" s="157">
        <v>94.86</v>
      </c>
      <c r="K9" s="157">
        <v>113.15</v>
      </c>
      <c r="L9" s="157">
        <v>18.260000000000002</v>
      </c>
      <c r="M9" s="157">
        <v>25.35</v>
      </c>
      <c r="N9" s="157"/>
      <c r="O9" s="157"/>
      <c r="P9" s="157"/>
      <c r="Q9" s="157"/>
      <c r="R9" s="150"/>
      <c r="S9" s="150"/>
      <c r="T9" s="150"/>
      <c r="U9" s="150"/>
      <c r="V9" s="150"/>
      <c r="W9" s="150"/>
      <c r="X9" s="16">
        <f t="shared" si="3"/>
        <v>8.9682918819883606E-2</v>
      </c>
      <c r="Y9" s="19">
        <f t="shared" si="4"/>
        <v>6.2975979415743039E-2</v>
      </c>
      <c r="Z9" s="17">
        <f t="shared" si="5"/>
        <v>0</v>
      </c>
      <c r="AA9" s="18">
        <f t="shared" si="6"/>
        <v>3.7066666666666688</v>
      </c>
      <c r="AB9" s="20">
        <f t="shared" si="7"/>
        <v>4.4772639047058105</v>
      </c>
      <c r="AC9" s="17">
        <f t="shared" si="8"/>
        <v>0</v>
      </c>
      <c r="AD9" s="96">
        <f t="shared" si="0"/>
        <v>1</v>
      </c>
      <c r="AE9" s="97">
        <f t="shared" si="9"/>
        <v>9</v>
      </c>
      <c r="AF9" s="53" t="str">
        <f t="shared" si="10"/>
        <v>Tid 5</v>
      </c>
      <c r="AG9" s="86">
        <f t="shared" si="11"/>
        <v>0.1336581970066133</v>
      </c>
      <c r="AH9" s="5">
        <f t="shared" si="11"/>
        <v>0.12580645161290338</v>
      </c>
      <c r="AI9" s="5">
        <f t="shared" si="11"/>
        <v>0.2535612535612537</v>
      </c>
      <c r="AJ9" s="5" t="str">
        <f t="shared" si="11"/>
        <v/>
      </c>
      <c r="AK9" s="5">
        <f t="shared" si="11"/>
        <v>-3.0306412903945867E-2</v>
      </c>
      <c r="AL9" s="5">
        <f t="shared" si="11"/>
        <v>-4.4793671156724502E-2</v>
      </c>
      <c r="AM9" s="5">
        <f t="shared" si="11"/>
        <v>0.17168972332015819</v>
      </c>
      <c r="AN9" s="5">
        <f t="shared" si="11"/>
        <v>2.6769509981851236E-2</v>
      </c>
      <c r="AO9" s="5">
        <f t="shared" si="11"/>
        <v>0.15350600126342395</v>
      </c>
      <c r="AP9" s="5">
        <f t="shared" si="11"/>
        <v>1.7255216693419007E-2</v>
      </c>
      <c r="AQ9" s="5" t="str">
        <f t="shared" si="11"/>
        <v/>
      </c>
      <c r="AR9" s="5" t="str">
        <f t="shared" si="11"/>
        <v/>
      </c>
      <c r="AS9" s="5" t="str">
        <f t="shared" si="11"/>
        <v/>
      </c>
      <c r="AT9" s="5" t="str">
        <f t="shared" si="11"/>
        <v/>
      </c>
      <c r="AU9" s="5" t="str">
        <f t="shared" si="11"/>
        <v/>
      </c>
      <c r="AV9" s="5" t="str">
        <f t="shared" si="11"/>
        <v/>
      </c>
      <c r="AW9" s="5" t="str">
        <f t="shared" si="12"/>
        <v/>
      </c>
      <c r="AX9" s="5" t="str">
        <f t="shared" si="12"/>
        <v/>
      </c>
      <c r="AY9" s="5" t="str">
        <f t="shared" si="12"/>
        <v/>
      </c>
      <c r="AZ9" s="5" t="str">
        <f t="shared" si="12"/>
        <v/>
      </c>
      <c r="BA9" s="3">
        <f t="shared" si="13"/>
        <v>0.28299999999999997</v>
      </c>
      <c r="BB9" s="3">
        <f t="shared" si="14"/>
        <v>0.2</v>
      </c>
      <c r="BC9" s="3">
        <f t="shared" si="15"/>
        <v>-0.2</v>
      </c>
      <c r="BD9" s="3">
        <f t="shared" si="16"/>
        <v>-0.28299999999999997</v>
      </c>
      <c r="BE9" s="56">
        <f t="shared" si="17"/>
        <v>8.9682918819883606E-2</v>
      </c>
      <c r="BF9" s="56">
        <f t="shared" si="18"/>
        <v>7.8095787804472322E-2</v>
      </c>
      <c r="BG9" s="58">
        <f t="shared" si="19"/>
        <v>-5.5522034764753432</v>
      </c>
      <c r="BH9" s="92">
        <f t="shared" si="20"/>
        <v>15.36</v>
      </c>
      <c r="BI9" s="4">
        <f t="shared" si="20"/>
        <v>7.0200000000000031</v>
      </c>
      <c r="BJ9" s="4">
        <f t="shared" si="20"/>
        <v>0.89000000000000057</v>
      </c>
      <c r="BK9" s="4" t="str">
        <f t="shared" si="20"/>
        <v/>
      </c>
      <c r="BL9" s="4">
        <f t="shared" si="20"/>
        <v>-5.4299999999999784</v>
      </c>
      <c r="BM9" s="4">
        <f t="shared" si="20"/>
        <v>-4.1900000000000119</v>
      </c>
      <c r="BN9" s="4">
        <f t="shared" si="20"/>
        <v>13.900000000000006</v>
      </c>
      <c r="BO9" s="4">
        <f t="shared" si="20"/>
        <v>2.9500000000000028</v>
      </c>
      <c r="BP9" s="4">
        <f t="shared" si="20"/>
        <v>2.4300000000000015</v>
      </c>
      <c r="BQ9" s="4">
        <f t="shared" si="20"/>
        <v>0.42999999999999972</v>
      </c>
      <c r="BR9" s="4" t="str">
        <f t="shared" si="20"/>
        <v/>
      </c>
      <c r="BS9" s="4" t="str">
        <f t="shared" si="20"/>
        <v/>
      </c>
      <c r="BT9" s="4" t="str">
        <f t="shared" si="20"/>
        <v/>
      </c>
      <c r="BU9" s="4" t="str">
        <f t="shared" si="20"/>
        <v/>
      </c>
      <c r="BV9" s="4" t="str">
        <f t="shared" si="20"/>
        <v/>
      </c>
      <c r="BW9" s="4" t="str">
        <f t="shared" si="20"/>
        <v/>
      </c>
      <c r="BX9" s="4" t="str">
        <f t="shared" si="21"/>
        <v/>
      </c>
      <c r="BY9" s="4" t="str">
        <f t="shared" si="21"/>
        <v/>
      </c>
      <c r="BZ9" s="4" t="str">
        <f t="shared" si="21"/>
        <v/>
      </c>
      <c r="CA9" s="4" t="str">
        <f t="shared" si="21"/>
        <v/>
      </c>
      <c r="CB9" s="93">
        <f t="shared" si="22"/>
        <v>27.205355999999998</v>
      </c>
      <c r="CC9" s="93">
        <f t="shared" si="23"/>
        <v>19.226400000000002</v>
      </c>
      <c r="CD9" s="93">
        <f t="shared" si="24"/>
        <v>-19.226400000000002</v>
      </c>
      <c r="CE9" s="93">
        <f t="shared" si="25"/>
        <v>-27.205355999999998</v>
      </c>
      <c r="CF9" s="59">
        <f t="shared" si="26"/>
        <v>3.7066666666666688</v>
      </c>
      <c r="CG9" s="58">
        <f t="shared" si="27"/>
        <v>5.5522034764753432</v>
      </c>
      <c r="CH9" s="15"/>
      <c r="CM9"/>
      <c r="CN9"/>
      <c r="CO9"/>
      <c r="CP9"/>
      <c r="CQ9"/>
      <c r="CR9"/>
      <c r="CS9"/>
    </row>
    <row r="10" spans="1:97" s="2" customFormat="1" ht="24" customHeight="1" x14ac:dyDescent="0.25">
      <c r="A10" s="84"/>
      <c r="B10" s="141"/>
      <c r="C10" s="22"/>
      <c r="D10" s="157"/>
      <c r="E10" s="157"/>
      <c r="F10" s="157"/>
      <c r="G10" s="157"/>
      <c r="H10" s="157"/>
      <c r="I10" s="157"/>
      <c r="J10" s="157"/>
      <c r="K10" s="157"/>
      <c r="L10" s="157"/>
      <c r="M10" s="157"/>
      <c r="N10" s="157"/>
      <c r="O10" s="157"/>
      <c r="P10" s="157"/>
      <c r="Q10" s="157"/>
      <c r="R10" s="150"/>
      <c r="S10" s="150"/>
      <c r="T10" s="150"/>
      <c r="U10" s="150"/>
      <c r="V10" s="150"/>
      <c r="W10" s="150"/>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0"/>
      <c r="E11" s="150"/>
      <c r="F11" s="157"/>
      <c r="G11" s="157"/>
      <c r="H11" s="153"/>
      <c r="I11" s="153"/>
      <c r="J11" s="150"/>
      <c r="K11" s="150"/>
      <c r="L11" s="150"/>
      <c r="M11" s="150"/>
      <c r="N11" s="150"/>
      <c r="O11" s="150"/>
      <c r="P11" s="153"/>
      <c r="Q11" s="150"/>
      <c r="R11" s="160" t="s">
        <v>83</v>
      </c>
      <c r="S11" s="150"/>
      <c r="T11" s="150"/>
      <c r="U11" s="150"/>
      <c r="V11" s="150"/>
      <c r="W11" s="150"/>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e">
        <f t="shared" si="11"/>
        <v>#VALUE!</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e">
        <f t="shared" si="20"/>
        <v>#VALUE!</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1"/>
      <c r="E12" s="151"/>
      <c r="F12" s="157"/>
      <c r="G12" s="157"/>
      <c r="H12" s="151"/>
      <c r="I12" s="151"/>
      <c r="J12" s="150"/>
      <c r="K12" s="151"/>
      <c r="L12" s="151"/>
      <c r="M12" s="151"/>
      <c r="N12" s="151"/>
      <c r="O12" s="150"/>
      <c r="P12" s="150"/>
      <c r="Q12" s="150"/>
      <c r="R12" s="150"/>
      <c r="S12" s="150"/>
      <c r="T12" s="150"/>
      <c r="U12" s="150"/>
      <c r="V12" s="150"/>
      <c r="W12" s="150"/>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1"/>
      <c r="E13" s="151"/>
      <c r="F13" s="157"/>
      <c r="G13" s="157"/>
      <c r="H13" s="151"/>
      <c r="I13" s="151"/>
      <c r="J13" s="150"/>
      <c r="K13" s="151"/>
      <c r="L13" s="151"/>
      <c r="M13" s="150"/>
      <c r="N13" s="150"/>
      <c r="O13" s="150"/>
      <c r="P13" s="150"/>
      <c r="Q13" s="150"/>
      <c r="R13" s="150"/>
      <c r="S13" s="150"/>
      <c r="T13" s="150"/>
      <c r="U13" s="150"/>
      <c r="V13" s="151"/>
      <c r="W13" s="150"/>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1"/>
      <c r="E14" s="151"/>
      <c r="F14" s="157"/>
      <c r="G14" s="157"/>
      <c r="H14" s="151"/>
      <c r="I14" s="151"/>
      <c r="J14" s="151"/>
      <c r="K14" s="151"/>
      <c r="L14" s="151"/>
      <c r="M14" s="151"/>
      <c r="N14" s="151"/>
      <c r="O14" s="150"/>
      <c r="P14" s="150"/>
      <c r="Q14" s="150"/>
      <c r="R14" s="150"/>
      <c r="S14" s="151"/>
      <c r="T14" s="150"/>
      <c r="U14" s="150"/>
      <c r="V14" s="151"/>
      <c r="W14" s="151"/>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11" priority="3">
      <formula>ABS(Z5)&gt;=0.05</formula>
    </cfRule>
  </conditionalFormatting>
  <conditionalFormatting sqref="AA5:AA38">
    <cfRule type="expression" dxfId="10" priority="2">
      <formula>OR(ABS($AA5+$AB5)&gt;$AA$3,ABS($AA5-$AB5)&gt;$AA$3)</formula>
    </cfRule>
  </conditionalFormatting>
  <conditionalFormatting sqref="X5:X38">
    <cfRule type="expression" dxfId="9" priority="1">
      <formula>OR(ABS($X5+$Y5)&gt;$X$3,ABS($X5-$Y5)&gt;$X$3)</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Z68"/>
  <sheetViews>
    <sheetView zoomScale="90" zoomScaleNormal="90" workbookViewId="0">
      <selection activeCell="S10" sqref="S10"/>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3" t="s">
        <v>93</v>
      </c>
      <c r="B1" s="173"/>
      <c r="C1" s="156"/>
      <c r="D1" s="175" t="s">
        <v>9</v>
      </c>
      <c r="E1" s="175"/>
      <c r="F1" s="175"/>
      <c r="G1" s="175"/>
      <c r="H1" s="175"/>
      <c r="I1" s="175"/>
      <c r="J1" s="175"/>
      <c r="K1" s="175"/>
      <c r="L1" s="175"/>
      <c r="M1" s="175"/>
      <c r="N1" s="175"/>
      <c r="O1" s="175"/>
      <c r="P1" s="175"/>
      <c r="Q1" s="175"/>
      <c r="R1" s="175"/>
      <c r="S1" s="175"/>
      <c r="T1" s="175"/>
      <c r="U1" s="175"/>
      <c r="V1" s="175"/>
      <c r="W1" s="175"/>
      <c r="X1" s="176" t="s">
        <v>3</v>
      </c>
      <c r="Y1" s="177"/>
      <c r="Z1" s="177"/>
      <c r="AA1" s="178" t="s">
        <v>4</v>
      </c>
      <c r="AB1" s="178"/>
      <c r="AC1" s="178"/>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4"/>
      <c r="B2" s="174"/>
      <c r="C2" s="83"/>
      <c r="D2" s="179" t="s">
        <v>0</v>
      </c>
      <c r="E2" s="180"/>
      <c r="F2" s="180"/>
      <c r="G2" s="180"/>
      <c r="H2" s="180"/>
      <c r="I2" s="180"/>
      <c r="J2" s="180"/>
      <c r="K2" s="180"/>
      <c r="L2" s="180"/>
      <c r="M2" s="180"/>
      <c r="N2" s="180"/>
      <c r="O2" s="180"/>
      <c r="P2" s="180"/>
      <c r="Q2" s="180"/>
      <c r="R2" s="180"/>
      <c r="S2" s="180"/>
      <c r="T2" s="180"/>
      <c r="U2" s="180"/>
      <c r="V2" s="180"/>
      <c r="W2" s="181"/>
      <c r="X2" s="182" t="s">
        <v>5</v>
      </c>
      <c r="Y2" s="183"/>
      <c r="Z2" s="12" t="s">
        <v>6</v>
      </c>
      <c r="AA2" s="178" t="s">
        <v>5</v>
      </c>
      <c r="AB2" s="178"/>
      <c r="AC2" s="14" t="s">
        <v>6</v>
      </c>
      <c r="AD2" s="14"/>
      <c r="AH2" s="8"/>
      <c r="AI2" s="8"/>
      <c r="AJ2" s="8"/>
      <c r="AK2" s="8"/>
      <c r="AL2" s="8"/>
      <c r="CH2" s="8"/>
    </row>
    <row r="3" spans="1:97" s="2" customFormat="1" ht="20.25" customHeight="1" x14ac:dyDescent="0.25">
      <c r="A3" s="168" t="s">
        <v>8</v>
      </c>
      <c r="B3" s="169"/>
      <c r="C3" s="23" t="s">
        <v>12</v>
      </c>
      <c r="D3" s="148">
        <v>1</v>
      </c>
      <c r="E3" s="148">
        <v>2</v>
      </c>
      <c r="F3" s="148">
        <v>3</v>
      </c>
      <c r="G3" s="149">
        <v>4</v>
      </c>
      <c r="H3" s="148">
        <v>5</v>
      </c>
      <c r="I3" s="148">
        <v>6</v>
      </c>
      <c r="J3" s="149">
        <v>7</v>
      </c>
      <c r="K3" s="149">
        <v>8</v>
      </c>
      <c r="L3" s="148">
        <v>9</v>
      </c>
      <c r="M3" s="149">
        <v>10</v>
      </c>
      <c r="N3" s="148">
        <v>26</v>
      </c>
      <c r="O3" s="148"/>
      <c r="P3" s="152"/>
      <c r="Q3" s="152"/>
      <c r="R3" s="148"/>
      <c r="S3" s="148"/>
      <c r="T3" s="152"/>
      <c r="U3" s="148"/>
      <c r="V3" s="148"/>
      <c r="W3" s="1"/>
      <c r="X3" s="170">
        <v>0.14299999999999999</v>
      </c>
      <c r="Y3" s="171"/>
      <c r="Z3" s="154">
        <v>0.249</v>
      </c>
      <c r="AA3" s="172">
        <f>X3*AD3</f>
        <v>1.0023</v>
      </c>
      <c r="AB3" s="172"/>
      <c r="AC3" s="155">
        <f>Z3*AD3</f>
        <v>1.7452636363636362</v>
      </c>
      <c r="AD3" s="9">
        <f>AVERAGE(D4:W4)</f>
        <v>7.0090909090909088</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89</v>
      </c>
      <c r="C4" s="22">
        <v>1</v>
      </c>
      <c r="D4" s="157">
        <v>20.399999999999999</v>
      </c>
      <c r="E4" s="157">
        <v>1.3</v>
      </c>
      <c r="F4" s="157">
        <v>2.2000000000000002</v>
      </c>
      <c r="G4" s="157">
        <v>9.1</v>
      </c>
      <c r="H4" s="157">
        <v>2.5</v>
      </c>
      <c r="I4" s="157">
        <v>10.1</v>
      </c>
      <c r="J4" s="157">
        <v>2.2000000000000002</v>
      </c>
      <c r="K4" s="157">
        <v>1.4</v>
      </c>
      <c r="L4" s="157">
        <v>4.5</v>
      </c>
      <c r="M4" s="157">
        <v>8.3000000000000007</v>
      </c>
      <c r="N4" s="157">
        <v>15.1</v>
      </c>
      <c r="O4" s="157"/>
      <c r="P4" s="157"/>
      <c r="Q4" s="157"/>
      <c r="R4" s="150"/>
      <c r="S4" s="150"/>
      <c r="T4" s="150"/>
      <c r="U4" s="150"/>
      <c r="V4" s="150"/>
      <c r="W4" s="150"/>
      <c r="X4" s="12" t="s">
        <v>1</v>
      </c>
      <c r="Y4" s="7" t="s">
        <v>11</v>
      </c>
      <c r="Z4" s="13" t="s">
        <v>7</v>
      </c>
      <c r="AA4" s="12" t="s">
        <v>2</v>
      </c>
      <c r="AB4" s="7" t="s">
        <v>11</v>
      </c>
      <c r="AC4" s="13" t="s">
        <v>7</v>
      </c>
      <c r="AD4" s="96">
        <f t="shared" ref="AD4:AD14" si="0">AE$3/C4</f>
        <v>1</v>
      </c>
      <c r="AE4" s="53">
        <f>COUNT(AG4:AZ4)</f>
        <v>20</v>
      </c>
      <c r="AF4" s="53" t="str">
        <f>IF(A4="","",A4)</f>
        <v>Tid 0</v>
      </c>
      <c r="AG4" s="85">
        <f>D4*$AD4</f>
        <v>20.399999999999999</v>
      </c>
      <c r="AH4" s="32">
        <f t="shared" ref="AH4:AZ4" si="1">E4*$AD4</f>
        <v>1.3</v>
      </c>
      <c r="AI4" s="32">
        <f t="shared" si="1"/>
        <v>2.2000000000000002</v>
      </c>
      <c r="AJ4" s="32">
        <f t="shared" si="1"/>
        <v>9.1</v>
      </c>
      <c r="AK4" s="32">
        <f t="shared" si="1"/>
        <v>2.5</v>
      </c>
      <c r="AL4" s="32">
        <f t="shared" si="1"/>
        <v>10.1</v>
      </c>
      <c r="AM4" s="32">
        <f t="shared" si="1"/>
        <v>2.2000000000000002</v>
      </c>
      <c r="AN4" s="32">
        <f t="shared" si="1"/>
        <v>1.4</v>
      </c>
      <c r="AO4" s="32">
        <f t="shared" si="1"/>
        <v>4.5</v>
      </c>
      <c r="AP4" s="32">
        <f t="shared" si="1"/>
        <v>8.3000000000000007</v>
      </c>
      <c r="AQ4" s="32">
        <f t="shared" si="1"/>
        <v>15.1</v>
      </c>
      <c r="AR4" s="32">
        <f t="shared" si="1"/>
        <v>0</v>
      </c>
      <c r="AS4" s="32">
        <f t="shared" si="1"/>
        <v>0</v>
      </c>
      <c r="AT4" s="32">
        <f t="shared" si="1"/>
        <v>0</v>
      </c>
      <c r="AU4" s="32">
        <f t="shared" si="1"/>
        <v>0</v>
      </c>
      <c r="AV4" s="32">
        <f t="shared" si="1"/>
        <v>0</v>
      </c>
      <c r="AW4" s="32">
        <f t="shared" si="1"/>
        <v>0</v>
      </c>
      <c r="AX4" s="32">
        <f t="shared" si="1"/>
        <v>0</v>
      </c>
      <c r="AY4" s="32">
        <f t="shared" si="1"/>
        <v>0</v>
      </c>
      <c r="AZ4" s="32">
        <f t="shared" si="1"/>
        <v>0</v>
      </c>
      <c r="BA4" s="32"/>
      <c r="BB4" s="32"/>
      <c r="BC4" s="32"/>
      <c r="BD4" s="32"/>
      <c r="BE4" s="55"/>
      <c r="BF4" s="53"/>
      <c r="BG4" s="57"/>
      <c r="BH4" s="91">
        <f>AG4</f>
        <v>20.399999999999999</v>
      </c>
      <c r="BI4" s="31">
        <f t="shared" ref="BI4:CA4" si="2">AH4</f>
        <v>1.3</v>
      </c>
      <c r="BJ4" s="31">
        <f t="shared" si="2"/>
        <v>2.2000000000000002</v>
      </c>
      <c r="BK4" s="31">
        <f t="shared" si="2"/>
        <v>9.1</v>
      </c>
      <c r="BL4" s="31">
        <f t="shared" si="2"/>
        <v>2.5</v>
      </c>
      <c r="BM4" s="31">
        <f t="shared" si="2"/>
        <v>10.1</v>
      </c>
      <c r="BN4" s="31">
        <f t="shared" si="2"/>
        <v>2.2000000000000002</v>
      </c>
      <c r="BO4" s="31">
        <f t="shared" si="2"/>
        <v>1.4</v>
      </c>
      <c r="BP4" s="31">
        <f t="shared" si="2"/>
        <v>4.5</v>
      </c>
      <c r="BQ4" s="31">
        <f t="shared" si="2"/>
        <v>8.3000000000000007</v>
      </c>
      <c r="BR4" s="31">
        <f t="shared" si="2"/>
        <v>15.1</v>
      </c>
      <c r="BS4" s="31">
        <f t="shared" si="2"/>
        <v>0</v>
      </c>
      <c r="BT4" s="31">
        <f t="shared" si="2"/>
        <v>0</v>
      </c>
      <c r="BU4" s="31">
        <f t="shared" si="2"/>
        <v>0</v>
      </c>
      <c r="BV4" s="31">
        <f t="shared" si="2"/>
        <v>0</v>
      </c>
      <c r="BW4" s="31">
        <f t="shared" si="2"/>
        <v>0</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57">
        <v>20.2</v>
      </c>
      <c r="E5" s="157">
        <v>1.5</v>
      </c>
      <c r="F5" s="157">
        <v>2</v>
      </c>
      <c r="G5" s="157">
        <v>9</v>
      </c>
      <c r="H5" s="157">
        <v>2.4</v>
      </c>
      <c r="I5" s="157">
        <v>10.1</v>
      </c>
      <c r="J5" s="157">
        <v>2</v>
      </c>
      <c r="K5" s="157">
        <v>1.4</v>
      </c>
      <c r="L5" s="157">
        <v>4.4000000000000004</v>
      </c>
      <c r="M5" s="157">
        <v>8.4</v>
      </c>
      <c r="N5" s="157">
        <v>15</v>
      </c>
      <c r="O5" s="157"/>
      <c r="P5" s="157"/>
      <c r="Q5" s="157"/>
      <c r="R5" s="150"/>
      <c r="S5" s="150"/>
      <c r="T5" s="150"/>
      <c r="U5" s="150"/>
      <c r="V5" s="150"/>
      <c r="W5" s="150"/>
      <c r="X5" s="16">
        <f t="shared" ref="X5:X14" si="3">IF(AE5=0,"",AVERAGE(AG5:AZ5))</f>
        <v>-9.5965005942814305E-3</v>
      </c>
      <c r="Y5" s="19">
        <f t="shared" ref="Y5:Y14" si="4">IF(AE5&lt;2,"",STDEV(AG5:AZ5)/SQRT(COUNT(AG5:AZ5))*TINV(0.1,COUNT(AG5:AZ5)-1))</f>
        <v>3.5282424366036201E-2</v>
      </c>
      <c r="Z5" s="17">
        <f t="shared" ref="Z5:Z14" si="5">IF(AE5=0,"",1-(FREQUENCY(AG5:AZ5,Z$3)+FREQUENCY(AG5:AZ5,-Z$3))/COUNT(AG5:AZ5))</f>
        <v>0</v>
      </c>
      <c r="AA5" s="18">
        <f t="shared" ref="AA5:AA14" si="6">IF(AE5=0,"",AVERAGE(BH5:CA5))</f>
        <v>-6.3636363636363547E-2</v>
      </c>
      <c r="AB5" s="20">
        <f t="shared" ref="AB5:AB14" si="7">IF(AE5&lt;2,"",STDEV(BH5:CA5)/SQRT(COUNT(BH5:CA5))*TINV(0.1,COUNT(BH5:CA5)-1))</f>
        <v>7.029294008670961E-2</v>
      </c>
      <c r="AC5" s="17">
        <f t="shared" ref="AC5:AC14" si="8">IF(AE5=0,"",1-(FREQUENCY(BH5:CA5,Z$3*AD$3)+FREQUENCY(BH5:CA5,-Z$3*AD$3))/COUNT(BH5:CA5))</f>
        <v>0</v>
      </c>
      <c r="AD5" s="96">
        <f t="shared" si="0"/>
        <v>1</v>
      </c>
      <c r="AE5" s="97">
        <f t="shared" ref="AE5:AE14" si="9">COUNT(D5:W5)</f>
        <v>11</v>
      </c>
      <c r="AF5" s="53" t="str">
        <f t="shared" ref="AF5:AF14" si="10">IF(A5="","",A5)</f>
        <v>Tid 1</v>
      </c>
      <c r="AG5" s="86">
        <f t="shared" ref="AG5:AV14" si="11">IF(D5*D$4=0,"",D5*$AD5/AG$4-1)</f>
        <v>-9.8039215686274161E-3</v>
      </c>
      <c r="AH5" s="5">
        <f t="shared" si="11"/>
        <v>0.15384615384615374</v>
      </c>
      <c r="AI5" s="5">
        <f t="shared" si="11"/>
        <v>-9.0909090909090939E-2</v>
      </c>
      <c r="AJ5" s="5">
        <f t="shared" si="11"/>
        <v>-1.098901098901095E-2</v>
      </c>
      <c r="AK5" s="5">
        <f t="shared" si="11"/>
        <v>-4.0000000000000036E-2</v>
      </c>
      <c r="AL5" s="5">
        <f t="shared" si="11"/>
        <v>0</v>
      </c>
      <c r="AM5" s="5">
        <f t="shared" si="11"/>
        <v>-9.0909090909090939E-2</v>
      </c>
      <c r="AN5" s="5">
        <f t="shared" si="11"/>
        <v>0</v>
      </c>
      <c r="AO5" s="5">
        <f t="shared" si="11"/>
        <v>-2.2222222222222143E-2</v>
      </c>
      <c r="AP5" s="5">
        <f t="shared" si="11"/>
        <v>1.2048192771084265E-2</v>
      </c>
      <c r="AQ5" s="5">
        <f t="shared" si="11"/>
        <v>-6.6225165562913135E-3</v>
      </c>
      <c r="AR5" s="5" t="str">
        <f t="shared" si="11"/>
        <v/>
      </c>
      <c r="AS5" s="5" t="str">
        <f t="shared" si="11"/>
        <v/>
      </c>
      <c r="AT5" s="5" t="str">
        <f t="shared" si="11"/>
        <v/>
      </c>
      <c r="AU5" s="5" t="str">
        <f t="shared" si="11"/>
        <v/>
      </c>
      <c r="AV5" s="5" t="str">
        <f t="shared" si="11"/>
        <v/>
      </c>
      <c r="AW5" s="5" t="str">
        <f t="shared" ref="AW5:AZ14" si="12">IF(T5*T$4=0,"",T5*$AD5/AW$4-1)</f>
        <v/>
      </c>
      <c r="AX5" s="5" t="str">
        <f t="shared" si="12"/>
        <v/>
      </c>
      <c r="AY5" s="5" t="str">
        <f t="shared" si="12"/>
        <v/>
      </c>
      <c r="AZ5" s="5" t="str">
        <f t="shared" si="12"/>
        <v/>
      </c>
      <c r="BA5" s="3">
        <f t="shared" ref="BA5:BA14" si="13">IF(AE5=0,"",Z$3)</f>
        <v>0.249</v>
      </c>
      <c r="BB5" s="3">
        <f t="shared" ref="BB5:BB14" si="14">IF(AE5=0,"",X$3)</f>
        <v>0.14299999999999999</v>
      </c>
      <c r="BC5" s="3">
        <f t="shared" ref="BC5:BC14" si="15">IF(AE5=0,"",-BB5)</f>
        <v>-0.14299999999999999</v>
      </c>
      <c r="BD5" s="3">
        <f t="shared" ref="BD5:BD14" si="16">IF(AE5=0,"",-BA5)</f>
        <v>-0.249</v>
      </c>
      <c r="BE5" s="56">
        <f t="shared" ref="BE5:BE14" si="17">IF(AE5=0,"",AVERAGE(AG5:AZ5))</f>
        <v>-9.5965005942814305E-3</v>
      </c>
      <c r="BF5" s="56">
        <f t="shared" ref="BF5:BF14" si="18">IF(AE5&lt;2,"",STDEV(AG5:AZ5)/SQRT(AE5)*TINV(0.05,AE5-1))</f>
        <v>4.3374249264049383E-2</v>
      </c>
      <c r="BG5" s="58">
        <f t="shared" ref="BG5:BG14" si="19">IF(CG5="","",-CG5)</f>
        <v>-8.641422916954615E-2</v>
      </c>
      <c r="BH5" s="92">
        <f t="shared" ref="BH5:BW14" si="20">IF(D5*D$4=0,"",D5*$AD5-AG$4)</f>
        <v>-0.19999999999999929</v>
      </c>
      <c r="BI5" s="4">
        <f t="shared" si="20"/>
        <v>0.19999999999999996</v>
      </c>
      <c r="BJ5" s="4">
        <f t="shared" si="20"/>
        <v>-0.20000000000000018</v>
      </c>
      <c r="BK5" s="4">
        <f t="shared" si="20"/>
        <v>-9.9999999999999645E-2</v>
      </c>
      <c r="BL5" s="4">
        <f t="shared" si="20"/>
        <v>-0.10000000000000009</v>
      </c>
      <c r="BM5" s="4">
        <f t="shared" si="20"/>
        <v>0</v>
      </c>
      <c r="BN5" s="4">
        <f t="shared" si="20"/>
        <v>-0.20000000000000018</v>
      </c>
      <c r="BO5" s="4">
        <f t="shared" si="20"/>
        <v>0</v>
      </c>
      <c r="BP5" s="4">
        <f t="shared" si="20"/>
        <v>-9.9999999999999645E-2</v>
      </c>
      <c r="BQ5" s="4">
        <f t="shared" si="20"/>
        <v>9.9999999999999645E-2</v>
      </c>
      <c r="BR5" s="4">
        <f t="shared" si="20"/>
        <v>-9.9999999999999645E-2</v>
      </c>
      <c r="BS5" s="4" t="str">
        <f t="shared" si="20"/>
        <v/>
      </c>
      <c r="BT5" s="4" t="str">
        <f t="shared" si="20"/>
        <v/>
      </c>
      <c r="BU5" s="4" t="str">
        <f t="shared" si="20"/>
        <v/>
      </c>
      <c r="BV5" s="4" t="str">
        <f t="shared" si="20"/>
        <v/>
      </c>
      <c r="BW5" s="4" t="str">
        <f t="shared" si="20"/>
        <v/>
      </c>
      <c r="BX5" s="4" t="str">
        <f t="shared" ref="BX5:CA14" si="21">IF(T5*T$4=0,"",T5*$AD5-AW$4)</f>
        <v/>
      </c>
      <c r="BY5" s="4" t="str">
        <f t="shared" si="21"/>
        <v/>
      </c>
      <c r="BZ5" s="4" t="str">
        <f t="shared" si="21"/>
        <v/>
      </c>
      <c r="CA5" s="4" t="str">
        <f t="shared" si="21"/>
        <v/>
      </c>
      <c r="CB5" s="93">
        <f t="shared" ref="CB5:CB14" si="22">IF(AE5=0,"",AC$3)</f>
        <v>1.7452636363636362</v>
      </c>
      <c r="CC5" s="93">
        <f t="shared" ref="CC5:CC14" si="23">IF(AE5=0,"",AA$3)</f>
        <v>1.0023</v>
      </c>
      <c r="CD5" s="93">
        <f t="shared" ref="CD5:CD14" si="24">IF(AE5=0,"",-CC5)</f>
        <v>-1.0023</v>
      </c>
      <c r="CE5" s="93">
        <f t="shared" ref="CE5:CE14" si="25">IF(AE5=0,"",-CB5)</f>
        <v>-1.7452636363636362</v>
      </c>
      <c r="CF5" s="59">
        <f t="shared" ref="CF5:CF14" si="26">IF(AE5=0,"",AVERAGE(BH5:CA5))</f>
        <v>-6.3636363636363547E-2</v>
      </c>
      <c r="CG5" s="58">
        <f t="shared" ref="CG5:CG14" si="27">IF(AE5&lt;2,"",STDEV(BH5:CA5)/SQRT(AE5)*TINV(0.05,AE5-1))</f>
        <v>8.641422916954615E-2</v>
      </c>
      <c r="CI5"/>
      <c r="CJ5"/>
      <c r="CK5"/>
      <c r="CL5"/>
      <c r="CM5"/>
      <c r="CN5"/>
      <c r="CO5"/>
      <c r="CP5"/>
      <c r="CQ5"/>
      <c r="CR5"/>
      <c r="CS5"/>
    </row>
    <row r="6" spans="1:97" s="2" customFormat="1" ht="24.75" customHeight="1" x14ac:dyDescent="0.25">
      <c r="A6" s="84" t="s">
        <v>16</v>
      </c>
      <c r="B6" s="141" t="s">
        <v>85</v>
      </c>
      <c r="C6" s="22">
        <v>1</v>
      </c>
      <c r="D6" s="157">
        <v>19.5</v>
      </c>
      <c r="E6" s="157">
        <v>1.5</v>
      </c>
      <c r="F6" s="157">
        <v>2</v>
      </c>
      <c r="G6" s="157">
        <v>9.1</v>
      </c>
      <c r="H6" s="157">
        <v>2.1</v>
      </c>
      <c r="I6" s="157"/>
      <c r="J6" s="157">
        <v>2</v>
      </c>
      <c r="K6" s="157">
        <v>1.5</v>
      </c>
      <c r="L6" s="157">
        <v>4.0999999999999996</v>
      </c>
      <c r="M6" s="157">
        <v>8.6999999999999993</v>
      </c>
      <c r="N6" s="159">
        <v>15.3</v>
      </c>
      <c r="O6" s="159"/>
      <c r="P6" s="159"/>
      <c r="Q6" s="157"/>
      <c r="R6" s="150"/>
      <c r="S6" s="150"/>
      <c r="T6" s="150"/>
      <c r="U6" s="150"/>
      <c r="V6" s="150"/>
      <c r="W6" s="150"/>
      <c r="X6" s="16">
        <f t="shared" si="3"/>
        <v>-1.8811218829424901E-2</v>
      </c>
      <c r="Y6" s="19">
        <f t="shared" si="4"/>
        <v>5.4552543402745478E-2</v>
      </c>
      <c r="Z6" s="17">
        <f t="shared" si="5"/>
        <v>0</v>
      </c>
      <c r="AA6" s="18">
        <f t="shared" si="6"/>
        <v>-0.11999999999999995</v>
      </c>
      <c r="AB6" s="20">
        <f t="shared" si="7"/>
        <v>0.22166438042467496</v>
      </c>
      <c r="AC6" s="17">
        <f t="shared" si="8"/>
        <v>0</v>
      </c>
      <c r="AD6" s="96">
        <f t="shared" si="0"/>
        <v>1</v>
      </c>
      <c r="AE6" s="97">
        <f t="shared" si="9"/>
        <v>10</v>
      </c>
      <c r="AF6" s="53" t="str">
        <f t="shared" si="10"/>
        <v>Tid 2</v>
      </c>
      <c r="AG6" s="86">
        <f t="shared" si="11"/>
        <v>-4.4117647058823484E-2</v>
      </c>
      <c r="AH6" s="5">
        <f t="shared" si="11"/>
        <v>0.15384615384615374</v>
      </c>
      <c r="AI6" s="5">
        <f t="shared" si="11"/>
        <v>-9.0909090909090939E-2</v>
      </c>
      <c r="AJ6" s="5">
        <f t="shared" si="11"/>
        <v>0</v>
      </c>
      <c r="AK6" s="5">
        <f t="shared" si="11"/>
        <v>-0.15999999999999992</v>
      </c>
      <c r="AL6" s="5" t="str">
        <f t="shared" si="11"/>
        <v/>
      </c>
      <c r="AM6" s="5">
        <f t="shared" si="11"/>
        <v>-9.0909090909090939E-2</v>
      </c>
      <c r="AN6" s="5">
        <f t="shared" si="11"/>
        <v>7.1428571428571397E-2</v>
      </c>
      <c r="AO6" s="5">
        <f t="shared" si="11"/>
        <v>-8.8888888888889017E-2</v>
      </c>
      <c r="AP6" s="5">
        <f t="shared" si="11"/>
        <v>4.8192771084337283E-2</v>
      </c>
      <c r="AQ6" s="5">
        <f t="shared" si="11"/>
        <v>1.3245033112582849E-2</v>
      </c>
      <c r="AR6" s="5" t="str">
        <f t="shared" si="11"/>
        <v/>
      </c>
      <c r="AS6" s="5" t="str">
        <f t="shared" si="11"/>
        <v/>
      </c>
      <c r="AT6" s="5" t="str">
        <f t="shared" si="11"/>
        <v/>
      </c>
      <c r="AU6" s="5" t="str">
        <f t="shared" si="11"/>
        <v/>
      </c>
      <c r="AV6" s="5" t="str">
        <f t="shared" si="11"/>
        <v/>
      </c>
      <c r="AW6" s="5" t="str">
        <f t="shared" si="12"/>
        <v/>
      </c>
      <c r="AX6" s="5" t="str">
        <f t="shared" si="12"/>
        <v/>
      </c>
      <c r="AY6" s="5" t="str">
        <f t="shared" si="12"/>
        <v/>
      </c>
      <c r="AZ6" s="5" t="str">
        <f t="shared" si="12"/>
        <v/>
      </c>
      <c r="BA6" s="3">
        <f t="shared" si="13"/>
        <v>0.249</v>
      </c>
      <c r="BB6" s="3">
        <f t="shared" si="14"/>
        <v>0.14299999999999999</v>
      </c>
      <c r="BC6" s="3">
        <f t="shared" si="15"/>
        <v>-0.14299999999999999</v>
      </c>
      <c r="BD6" s="3">
        <f t="shared" si="16"/>
        <v>-0.249</v>
      </c>
      <c r="BE6" s="56">
        <f t="shared" si="17"/>
        <v>-1.8811218829424901E-2</v>
      </c>
      <c r="BF6" s="56">
        <f t="shared" si="18"/>
        <v>6.7320689636159475E-2</v>
      </c>
      <c r="BG6" s="58">
        <f t="shared" si="19"/>
        <v>-0.27354543027979361</v>
      </c>
      <c r="BH6" s="92">
        <f t="shared" si="20"/>
        <v>-0.89999999999999858</v>
      </c>
      <c r="BI6" s="4">
        <f t="shared" si="20"/>
        <v>0.19999999999999996</v>
      </c>
      <c r="BJ6" s="4">
        <f t="shared" si="20"/>
        <v>-0.20000000000000018</v>
      </c>
      <c r="BK6" s="4">
        <f t="shared" si="20"/>
        <v>0</v>
      </c>
      <c r="BL6" s="4">
        <f t="shared" si="20"/>
        <v>-0.39999999999999991</v>
      </c>
      <c r="BM6" s="4" t="str">
        <f t="shared" si="20"/>
        <v/>
      </c>
      <c r="BN6" s="4">
        <f t="shared" si="20"/>
        <v>-0.20000000000000018</v>
      </c>
      <c r="BO6" s="4">
        <f t="shared" si="20"/>
        <v>0.10000000000000009</v>
      </c>
      <c r="BP6" s="4">
        <f t="shared" si="20"/>
        <v>-0.40000000000000036</v>
      </c>
      <c r="BQ6" s="4">
        <f t="shared" si="20"/>
        <v>0.39999999999999858</v>
      </c>
      <c r="BR6" s="4">
        <f t="shared" si="20"/>
        <v>0.20000000000000107</v>
      </c>
      <c r="BS6" s="4" t="str">
        <f t="shared" si="20"/>
        <v/>
      </c>
      <c r="BT6" s="4" t="str">
        <f t="shared" si="20"/>
        <v/>
      </c>
      <c r="BU6" s="4" t="str">
        <f t="shared" si="20"/>
        <v/>
      </c>
      <c r="BV6" s="4" t="str">
        <f t="shared" si="20"/>
        <v/>
      </c>
      <c r="BW6" s="4" t="str">
        <f t="shared" si="20"/>
        <v/>
      </c>
      <c r="BX6" s="4" t="str">
        <f t="shared" si="21"/>
        <v/>
      </c>
      <c r="BY6" s="4" t="str">
        <f t="shared" si="21"/>
        <v/>
      </c>
      <c r="BZ6" s="4" t="str">
        <f t="shared" si="21"/>
        <v/>
      </c>
      <c r="CA6" s="4" t="str">
        <f t="shared" si="21"/>
        <v/>
      </c>
      <c r="CB6" s="93">
        <f t="shared" si="22"/>
        <v>1.7452636363636362</v>
      </c>
      <c r="CC6" s="93">
        <f t="shared" si="23"/>
        <v>1.0023</v>
      </c>
      <c r="CD6" s="93">
        <f t="shared" si="24"/>
        <v>-1.0023</v>
      </c>
      <c r="CE6" s="93">
        <f t="shared" si="25"/>
        <v>-1.7452636363636362</v>
      </c>
      <c r="CF6" s="59">
        <f t="shared" si="26"/>
        <v>-0.11999999999999995</v>
      </c>
      <c r="CG6" s="58">
        <f t="shared" si="27"/>
        <v>0.27354543027979361</v>
      </c>
      <c r="CH6" s="15"/>
      <c r="CI6"/>
      <c r="CJ6"/>
      <c r="CK6"/>
      <c r="CL6"/>
      <c r="CM6"/>
      <c r="CN6"/>
      <c r="CO6"/>
      <c r="CP6"/>
      <c r="CQ6"/>
      <c r="CR6"/>
      <c r="CS6"/>
    </row>
    <row r="7" spans="1:97" s="2" customFormat="1" ht="24" customHeight="1" x14ac:dyDescent="0.25">
      <c r="A7" s="84" t="s">
        <v>17</v>
      </c>
      <c r="B7" s="141" t="s">
        <v>79</v>
      </c>
      <c r="C7" s="22">
        <v>1</v>
      </c>
      <c r="D7" s="157">
        <v>19.8</v>
      </c>
      <c r="E7" s="157">
        <v>1.3</v>
      </c>
      <c r="F7" s="157">
        <v>2</v>
      </c>
      <c r="G7" s="157">
        <v>9.1</v>
      </c>
      <c r="H7" s="157">
        <v>2.4</v>
      </c>
      <c r="I7" s="159">
        <v>10.1</v>
      </c>
      <c r="J7" s="159">
        <v>2.2000000000000002</v>
      </c>
      <c r="K7" s="157">
        <v>1.3</v>
      </c>
      <c r="L7" s="157">
        <v>4.5999999999999996</v>
      </c>
      <c r="M7" s="157">
        <v>8.6999999999999993</v>
      </c>
      <c r="N7" s="157">
        <v>14.1</v>
      </c>
      <c r="O7" s="157"/>
      <c r="P7" s="157"/>
      <c r="Q7" s="157"/>
      <c r="R7" s="150"/>
      <c r="S7" s="150"/>
      <c r="T7" s="150"/>
      <c r="U7" s="150"/>
      <c r="V7" s="150"/>
      <c r="W7" s="150"/>
      <c r="X7" s="16">
        <f t="shared" si="3"/>
        <v>-2.0687236299990818E-2</v>
      </c>
      <c r="Y7" s="19">
        <f t="shared" si="4"/>
        <v>2.3394168357033573E-2</v>
      </c>
      <c r="Z7" s="17">
        <f t="shared" si="5"/>
        <v>0</v>
      </c>
      <c r="AA7" s="18">
        <f t="shared" si="6"/>
        <v>-0.13636363636363635</v>
      </c>
      <c r="AB7" s="20">
        <f t="shared" si="7"/>
        <v>0.20340821940446147</v>
      </c>
      <c r="AC7" s="17">
        <f t="shared" si="8"/>
        <v>0</v>
      </c>
      <c r="AD7" s="96">
        <f t="shared" si="0"/>
        <v>1</v>
      </c>
      <c r="AE7" s="97">
        <f t="shared" si="9"/>
        <v>11</v>
      </c>
      <c r="AF7" s="53" t="str">
        <f t="shared" si="10"/>
        <v>Tid 3</v>
      </c>
      <c r="AG7" s="86">
        <f t="shared" si="11"/>
        <v>-2.9411764705882248E-2</v>
      </c>
      <c r="AH7" s="5">
        <f t="shared" si="11"/>
        <v>0</v>
      </c>
      <c r="AI7" s="5">
        <f t="shared" si="11"/>
        <v>-9.0909090909090939E-2</v>
      </c>
      <c r="AJ7" s="5">
        <f t="shared" si="11"/>
        <v>0</v>
      </c>
      <c r="AK7" s="5">
        <f t="shared" si="11"/>
        <v>-4.0000000000000036E-2</v>
      </c>
      <c r="AL7" s="5">
        <f t="shared" si="11"/>
        <v>0</v>
      </c>
      <c r="AM7" s="5">
        <f t="shared" si="11"/>
        <v>0</v>
      </c>
      <c r="AN7" s="5">
        <f t="shared" si="11"/>
        <v>-7.1428571428571286E-2</v>
      </c>
      <c r="AO7" s="5">
        <f t="shared" si="11"/>
        <v>2.2222222222222143E-2</v>
      </c>
      <c r="AP7" s="5">
        <f t="shared" si="11"/>
        <v>4.8192771084337283E-2</v>
      </c>
      <c r="AQ7" s="5">
        <f t="shared" si="11"/>
        <v>-6.6225165562913912E-2</v>
      </c>
      <c r="AR7" s="5" t="str">
        <f t="shared" si="11"/>
        <v/>
      </c>
      <c r="AS7" s="5" t="str">
        <f t="shared" si="11"/>
        <v/>
      </c>
      <c r="AT7" s="5" t="str">
        <f t="shared" si="11"/>
        <v/>
      </c>
      <c r="AU7" s="5" t="str">
        <f t="shared" si="11"/>
        <v/>
      </c>
      <c r="AV7" s="5" t="str">
        <f t="shared" si="11"/>
        <v/>
      </c>
      <c r="AW7" s="5" t="str">
        <f t="shared" si="12"/>
        <v/>
      </c>
      <c r="AX7" s="5" t="str">
        <f t="shared" si="12"/>
        <v/>
      </c>
      <c r="AY7" s="5" t="str">
        <f t="shared" si="12"/>
        <v/>
      </c>
      <c r="AZ7" s="5" t="str">
        <f t="shared" si="12"/>
        <v/>
      </c>
      <c r="BA7" s="3">
        <f t="shared" si="13"/>
        <v>0.249</v>
      </c>
      <c r="BB7" s="3">
        <f t="shared" si="14"/>
        <v>0.14299999999999999</v>
      </c>
      <c r="BC7" s="3">
        <f t="shared" si="15"/>
        <v>-0.14299999999999999</v>
      </c>
      <c r="BD7" s="3">
        <f t="shared" si="16"/>
        <v>-0.249</v>
      </c>
      <c r="BE7" s="56">
        <f t="shared" si="17"/>
        <v>-2.0687236299990818E-2</v>
      </c>
      <c r="BF7" s="56">
        <f t="shared" si="18"/>
        <v>2.8759488835463705E-2</v>
      </c>
      <c r="BG7" s="58">
        <f t="shared" si="19"/>
        <v>-0.2500587465100188</v>
      </c>
      <c r="BH7" s="92">
        <f t="shared" si="20"/>
        <v>-0.59999999999999787</v>
      </c>
      <c r="BI7" s="4">
        <f t="shared" si="20"/>
        <v>0</v>
      </c>
      <c r="BJ7" s="4">
        <f t="shared" si="20"/>
        <v>-0.20000000000000018</v>
      </c>
      <c r="BK7" s="4">
        <f t="shared" si="20"/>
        <v>0</v>
      </c>
      <c r="BL7" s="4">
        <f t="shared" si="20"/>
        <v>-0.10000000000000009</v>
      </c>
      <c r="BM7" s="4">
        <f t="shared" si="20"/>
        <v>0</v>
      </c>
      <c r="BN7" s="4">
        <f t="shared" si="20"/>
        <v>0</v>
      </c>
      <c r="BO7" s="4">
        <f t="shared" si="20"/>
        <v>-9.9999999999999867E-2</v>
      </c>
      <c r="BP7" s="4">
        <f t="shared" si="20"/>
        <v>9.9999999999999645E-2</v>
      </c>
      <c r="BQ7" s="4">
        <f t="shared" si="20"/>
        <v>0.39999999999999858</v>
      </c>
      <c r="BR7" s="4">
        <f t="shared" si="20"/>
        <v>-1</v>
      </c>
      <c r="BS7" s="4" t="str">
        <f t="shared" si="20"/>
        <v/>
      </c>
      <c r="BT7" s="4" t="str">
        <f t="shared" si="20"/>
        <v/>
      </c>
      <c r="BU7" s="4" t="str">
        <f t="shared" si="20"/>
        <v/>
      </c>
      <c r="BV7" s="4" t="str">
        <f t="shared" si="20"/>
        <v/>
      </c>
      <c r="BW7" s="4" t="str">
        <f t="shared" si="20"/>
        <v/>
      </c>
      <c r="BX7" s="4" t="str">
        <f t="shared" si="21"/>
        <v/>
      </c>
      <c r="BY7" s="4" t="str">
        <f t="shared" si="21"/>
        <v/>
      </c>
      <c r="BZ7" s="4" t="str">
        <f t="shared" si="21"/>
        <v/>
      </c>
      <c r="CA7" s="4" t="str">
        <f t="shared" si="21"/>
        <v/>
      </c>
      <c r="CB7" s="93">
        <f t="shared" si="22"/>
        <v>1.7452636363636362</v>
      </c>
      <c r="CC7" s="93">
        <f t="shared" si="23"/>
        <v>1.0023</v>
      </c>
      <c r="CD7" s="93">
        <f t="shared" si="24"/>
        <v>-1.0023</v>
      </c>
      <c r="CE7" s="93">
        <f t="shared" si="25"/>
        <v>-1.7452636363636362</v>
      </c>
      <c r="CF7" s="59">
        <f t="shared" si="26"/>
        <v>-0.13636363636363635</v>
      </c>
      <c r="CG7" s="58">
        <f t="shared" si="27"/>
        <v>0.2500587465100188</v>
      </c>
      <c r="CH7" s="15"/>
      <c r="CM7"/>
      <c r="CN7"/>
      <c r="CO7"/>
      <c r="CP7"/>
      <c r="CQ7"/>
      <c r="CR7"/>
      <c r="CS7"/>
    </row>
    <row r="8" spans="1:97" s="2" customFormat="1" ht="24" customHeight="1" x14ac:dyDescent="0.25">
      <c r="A8" s="84" t="s">
        <v>18</v>
      </c>
      <c r="B8" s="141" t="s">
        <v>80</v>
      </c>
      <c r="C8" s="22">
        <v>1</v>
      </c>
      <c r="D8" s="157">
        <v>19.5</v>
      </c>
      <c r="E8" s="157">
        <v>1.3</v>
      </c>
      <c r="F8" s="157">
        <v>2.2000000000000002</v>
      </c>
      <c r="G8" s="157">
        <v>9</v>
      </c>
      <c r="H8" s="157">
        <v>2.4</v>
      </c>
      <c r="I8" s="157">
        <v>10.3</v>
      </c>
      <c r="J8" s="157">
        <v>2</v>
      </c>
      <c r="K8" s="157">
        <v>1.4</v>
      </c>
      <c r="L8" s="157">
        <v>4.5999999999999996</v>
      </c>
      <c r="M8" s="157">
        <v>8.8000000000000007</v>
      </c>
      <c r="N8" s="157">
        <v>15.6</v>
      </c>
      <c r="O8" s="157"/>
      <c r="P8" s="157"/>
      <c r="Q8" s="157"/>
      <c r="R8" s="150"/>
      <c r="S8" s="150"/>
      <c r="T8" s="150"/>
      <c r="U8" s="150"/>
      <c r="V8" s="150"/>
      <c r="W8" s="150"/>
      <c r="X8" s="16">
        <f t="shared" si="3"/>
        <v>-4.6034545363458886E-3</v>
      </c>
      <c r="Y8" s="19">
        <f t="shared" si="4"/>
        <v>2.2736252952265695E-2</v>
      </c>
      <c r="Z8" s="17">
        <f t="shared" si="5"/>
        <v>0</v>
      </c>
      <c r="AA8" s="18">
        <f t="shared" si="6"/>
        <v>2.0185873175002846E-16</v>
      </c>
      <c r="AB8" s="20">
        <f t="shared" si="7"/>
        <v>0.2059285347532738</v>
      </c>
      <c r="AC8" s="17">
        <f t="shared" si="8"/>
        <v>0</v>
      </c>
      <c r="AD8" s="96">
        <f t="shared" si="0"/>
        <v>1</v>
      </c>
      <c r="AE8" s="97">
        <f t="shared" si="9"/>
        <v>11</v>
      </c>
      <c r="AF8" s="53" t="str">
        <f t="shared" si="10"/>
        <v>Tid 4</v>
      </c>
      <c r="AG8" s="86">
        <f t="shared" si="11"/>
        <v>-4.4117647058823484E-2</v>
      </c>
      <c r="AH8" s="5">
        <f t="shared" si="11"/>
        <v>0</v>
      </c>
      <c r="AI8" s="5">
        <f t="shared" si="11"/>
        <v>0</v>
      </c>
      <c r="AJ8" s="5">
        <f t="shared" si="11"/>
        <v>-1.098901098901095E-2</v>
      </c>
      <c r="AK8" s="5">
        <f t="shared" si="11"/>
        <v>-4.0000000000000036E-2</v>
      </c>
      <c r="AL8" s="5">
        <f t="shared" si="11"/>
        <v>1.980198019801982E-2</v>
      </c>
      <c r="AM8" s="5">
        <f t="shared" si="11"/>
        <v>-9.0909090909090939E-2</v>
      </c>
      <c r="AN8" s="5">
        <f t="shared" si="11"/>
        <v>0</v>
      </c>
      <c r="AO8" s="5">
        <f t="shared" si="11"/>
        <v>2.2222222222222143E-2</v>
      </c>
      <c r="AP8" s="5">
        <f t="shared" si="11"/>
        <v>6.024096385542177E-2</v>
      </c>
      <c r="AQ8" s="5">
        <f t="shared" si="11"/>
        <v>3.3112582781456901E-2</v>
      </c>
      <c r="AR8" s="5" t="str">
        <f t="shared" si="11"/>
        <v/>
      </c>
      <c r="AS8" s="5" t="str">
        <f t="shared" si="11"/>
        <v/>
      </c>
      <c r="AT8" s="5" t="str">
        <f t="shared" si="11"/>
        <v/>
      </c>
      <c r="AU8" s="5" t="str">
        <f t="shared" si="11"/>
        <v/>
      </c>
      <c r="AV8" s="5" t="str">
        <f t="shared" si="11"/>
        <v/>
      </c>
      <c r="AW8" s="5" t="str">
        <f t="shared" si="12"/>
        <v/>
      </c>
      <c r="AX8" s="5" t="str">
        <f t="shared" si="12"/>
        <v/>
      </c>
      <c r="AY8" s="5" t="str">
        <f t="shared" si="12"/>
        <v/>
      </c>
      <c r="AZ8" s="5" t="str">
        <f t="shared" si="12"/>
        <v/>
      </c>
      <c r="BA8" s="3">
        <f t="shared" si="13"/>
        <v>0.249</v>
      </c>
      <c r="BB8" s="3">
        <f t="shared" si="14"/>
        <v>0.14299999999999999</v>
      </c>
      <c r="BC8" s="3">
        <f t="shared" si="15"/>
        <v>-0.14299999999999999</v>
      </c>
      <c r="BD8" s="3">
        <f t="shared" si="16"/>
        <v>-0.249</v>
      </c>
      <c r="BE8" s="56">
        <f t="shared" si="17"/>
        <v>-4.6034545363458886E-3</v>
      </c>
      <c r="BF8" s="56">
        <f t="shared" si="18"/>
        <v>2.7950684245818504E-2</v>
      </c>
      <c r="BG8" s="58">
        <f t="shared" si="19"/>
        <v>-0.25315708195968328</v>
      </c>
      <c r="BH8" s="92">
        <f t="shared" si="20"/>
        <v>-0.89999999999999858</v>
      </c>
      <c r="BI8" s="4">
        <f t="shared" si="20"/>
        <v>0</v>
      </c>
      <c r="BJ8" s="4">
        <f t="shared" si="20"/>
        <v>0</v>
      </c>
      <c r="BK8" s="4">
        <f t="shared" si="20"/>
        <v>-9.9999999999999645E-2</v>
      </c>
      <c r="BL8" s="4">
        <f t="shared" si="20"/>
        <v>-0.10000000000000009</v>
      </c>
      <c r="BM8" s="4">
        <f t="shared" si="20"/>
        <v>0.20000000000000107</v>
      </c>
      <c r="BN8" s="4">
        <f t="shared" si="20"/>
        <v>-0.20000000000000018</v>
      </c>
      <c r="BO8" s="4">
        <f t="shared" si="20"/>
        <v>0</v>
      </c>
      <c r="BP8" s="4">
        <f t="shared" si="20"/>
        <v>9.9999999999999645E-2</v>
      </c>
      <c r="BQ8" s="4">
        <f t="shared" si="20"/>
        <v>0.5</v>
      </c>
      <c r="BR8" s="4">
        <f t="shared" si="20"/>
        <v>0.5</v>
      </c>
      <c r="BS8" s="4" t="str">
        <f t="shared" si="20"/>
        <v/>
      </c>
      <c r="BT8" s="4" t="str">
        <f t="shared" si="20"/>
        <v/>
      </c>
      <c r="BU8" s="4" t="str">
        <f t="shared" si="20"/>
        <v/>
      </c>
      <c r="BV8" s="4" t="str">
        <f t="shared" si="20"/>
        <v/>
      </c>
      <c r="BW8" s="4" t="str">
        <f t="shared" si="20"/>
        <v/>
      </c>
      <c r="BX8" s="4" t="str">
        <f t="shared" si="21"/>
        <v/>
      </c>
      <c r="BY8" s="4" t="str">
        <f t="shared" si="21"/>
        <v/>
      </c>
      <c r="BZ8" s="4" t="str">
        <f t="shared" si="21"/>
        <v/>
      </c>
      <c r="CA8" s="4" t="str">
        <f t="shared" si="21"/>
        <v/>
      </c>
      <c r="CB8" s="93">
        <f t="shared" si="22"/>
        <v>1.7452636363636362</v>
      </c>
      <c r="CC8" s="93">
        <f t="shared" si="23"/>
        <v>1.0023</v>
      </c>
      <c r="CD8" s="93">
        <f t="shared" si="24"/>
        <v>-1.0023</v>
      </c>
      <c r="CE8" s="93">
        <f t="shared" si="25"/>
        <v>-1.7452636363636362</v>
      </c>
      <c r="CF8" s="59">
        <f t="shared" si="26"/>
        <v>2.0185873175002846E-16</v>
      </c>
      <c r="CG8" s="58">
        <f t="shared" si="27"/>
        <v>0.25315708195968328</v>
      </c>
      <c r="CH8" s="15"/>
      <c r="CM8"/>
      <c r="CN8"/>
      <c r="CO8"/>
      <c r="CP8"/>
      <c r="CQ8"/>
      <c r="CR8"/>
      <c r="CS8"/>
    </row>
    <row r="9" spans="1:97" s="2" customFormat="1" ht="24" customHeight="1" x14ac:dyDescent="0.25">
      <c r="A9" s="84" t="s">
        <v>90</v>
      </c>
      <c r="B9" s="141" t="s">
        <v>91</v>
      </c>
      <c r="C9" s="22">
        <v>1</v>
      </c>
      <c r="D9" s="157">
        <v>20.8</v>
      </c>
      <c r="E9" s="157">
        <v>1.3</v>
      </c>
      <c r="F9" s="157">
        <v>2</v>
      </c>
      <c r="G9" s="157">
        <v>8.9</v>
      </c>
      <c r="H9" s="157">
        <v>2.5</v>
      </c>
      <c r="I9" s="157">
        <v>10.5</v>
      </c>
      <c r="J9" s="157">
        <v>2.2999999999999998</v>
      </c>
      <c r="K9" s="157">
        <v>1.5</v>
      </c>
      <c r="L9" s="157">
        <v>4.5</v>
      </c>
      <c r="M9" s="157">
        <v>8.5</v>
      </c>
      <c r="N9" s="157">
        <v>13.9</v>
      </c>
      <c r="O9" s="157"/>
      <c r="P9" s="157"/>
      <c r="Q9" s="157"/>
      <c r="R9" s="150"/>
      <c r="S9" s="150"/>
      <c r="T9" s="150"/>
      <c r="U9" s="150"/>
      <c r="V9" s="150"/>
      <c r="W9" s="150"/>
      <c r="X9" s="16">
        <f t="shared" si="3"/>
        <v>7.1218130872457476E-4</v>
      </c>
      <c r="Y9" s="19">
        <f t="shared" si="4"/>
        <v>2.7191948987654216E-2</v>
      </c>
      <c r="Z9" s="17">
        <f t="shared" si="5"/>
        <v>0</v>
      </c>
      <c r="AA9" s="18">
        <f t="shared" si="6"/>
        <v>-3.6363636363636112E-2</v>
      </c>
      <c r="AB9" s="20">
        <f t="shared" si="7"/>
        <v>0.23729052140197227</v>
      </c>
      <c r="AC9" s="17">
        <f t="shared" si="8"/>
        <v>0</v>
      </c>
      <c r="AD9" s="96">
        <f t="shared" si="0"/>
        <v>1</v>
      </c>
      <c r="AE9" s="97">
        <f t="shared" si="9"/>
        <v>11</v>
      </c>
      <c r="AF9" s="53" t="str">
        <f t="shared" si="10"/>
        <v>Tid 5</v>
      </c>
      <c r="AG9" s="86">
        <f t="shared" si="11"/>
        <v>1.9607843137255054E-2</v>
      </c>
      <c r="AH9" s="5">
        <f t="shared" si="11"/>
        <v>0</v>
      </c>
      <c r="AI9" s="5">
        <f t="shared" si="11"/>
        <v>-9.0909090909090939E-2</v>
      </c>
      <c r="AJ9" s="5">
        <f t="shared" si="11"/>
        <v>-2.19780219780219E-2</v>
      </c>
      <c r="AK9" s="5">
        <f t="shared" si="11"/>
        <v>0</v>
      </c>
      <c r="AL9" s="5">
        <f t="shared" si="11"/>
        <v>3.9603960396039639E-2</v>
      </c>
      <c r="AM9" s="5">
        <f t="shared" si="11"/>
        <v>4.5454545454545192E-2</v>
      </c>
      <c r="AN9" s="5">
        <f t="shared" si="11"/>
        <v>7.1428571428571397E-2</v>
      </c>
      <c r="AO9" s="5">
        <f t="shared" si="11"/>
        <v>0</v>
      </c>
      <c r="AP9" s="5">
        <f t="shared" si="11"/>
        <v>2.409638554216853E-2</v>
      </c>
      <c r="AQ9" s="5">
        <f t="shared" si="11"/>
        <v>-7.9470198675496651E-2</v>
      </c>
      <c r="AR9" s="5" t="str">
        <f t="shared" si="11"/>
        <v/>
      </c>
      <c r="AS9" s="5" t="str">
        <f t="shared" si="11"/>
        <v/>
      </c>
      <c r="AT9" s="5" t="str">
        <f t="shared" si="11"/>
        <v/>
      </c>
      <c r="AU9" s="5" t="str">
        <f t="shared" si="11"/>
        <v/>
      </c>
      <c r="AV9" s="5" t="str">
        <f t="shared" si="11"/>
        <v/>
      </c>
      <c r="AW9" s="5" t="str">
        <f t="shared" si="12"/>
        <v/>
      </c>
      <c r="AX9" s="5" t="str">
        <f t="shared" si="12"/>
        <v/>
      </c>
      <c r="AY9" s="5" t="str">
        <f t="shared" si="12"/>
        <v/>
      </c>
      <c r="AZ9" s="5" t="str">
        <f t="shared" si="12"/>
        <v/>
      </c>
      <c r="BA9" s="3">
        <f t="shared" si="13"/>
        <v>0.249</v>
      </c>
      <c r="BB9" s="3">
        <f t="shared" si="14"/>
        <v>0.14299999999999999</v>
      </c>
      <c r="BC9" s="3">
        <f t="shared" si="15"/>
        <v>-0.14299999999999999</v>
      </c>
      <c r="BD9" s="3">
        <f t="shared" si="16"/>
        <v>-0.249</v>
      </c>
      <c r="BE9" s="56">
        <f t="shared" si="17"/>
        <v>7.1218130872457476E-4</v>
      </c>
      <c r="BF9" s="56">
        <f t="shared" si="18"/>
        <v>3.3428269019437913E-2</v>
      </c>
      <c r="BG9" s="58">
        <f t="shared" si="19"/>
        <v>-0.29171176324246667</v>
      </c>
      <c r="BH9" s="92">
        <f t="shared" si="20"/>
        <v>0.40000000000000213</v>
      </c>
      <c r="BI9" s="4">
        <f t="shared" si="20"/>
        <v>0</v>
      </c>
      <c r="BJ9" s="4">
        <f t="shared" si="20"/>
        <v>-0.20000000000000018</v>
      </c>
      <c r="BK9" s="4">
        <f t="shared" si="20"/>
        <v>-0.19999999999999929</v>
      </c>
      <c r="BL9" s="4">
        <f t="shared" si="20"/>
        <v>0</v>
      </c>
      <c r="BM9" s="4">
        <f t="shared" si="20"/>
        <v>0.40000000000000036</v>
      </c>
      <c r="BN9" s="4">
        <f t="shared" si="20"/>
        <v>9.9999999999999645E-2</v>
      </c>
      <c r="BO9" s="4">
        <f t="shared" si="20"/>
        <v>0.10000000000000009</v>
      </c>
      <c r="BP9" s="4">
        <f t="shared" si="20"/>
        <v>0</v>
      </c>
      <c r="BQ9" s="4">
        <f t="shared" si="20"/>
        <v>0.19999999999999929</v>
      </c>
      <c r="BR9" s="4">
        <f t="shared" si="20"/>
        <v>-1.1999999999999993</v>
      </c>
      <c r="BS9" s="4" t="str">
        <f t="shared" si="20"/>
        <v/>
      </c>
      <c r="BT9" s="4" t="str">
        <f t="shared" si="20"/>
        <v/>
      </c>
      <c r="BU9" s="4" t="str">
        <f t="shared" si="20"/>
        <v/>
      </c>
      <c r="BV9" s="4" t="str">
        <f t="shared" si="20"/>
        <v/>
      </c>
      <c r="BW9" s="4" t="str">
        <f t="shared" si="20"/>
        <v/>
      </c>
      <c r="BX9" s="4" t="str">
        <f t="shared" si="21"/>
        <v/>
      </c>
      <c r="BY9" s="4" t="str">
        <f t="shared" si="21"/>
        <v/>
      </c>
      <c r="BZ9" s="4" t="str">
        <f t="shared" si="21"/>
        <v/>
      </c>
      <c r="CA9" s="4" t="str">
        <f t="shared" si="21"/>
        <v/>
      </c>
      <c r="CB9" s="93">
        <f t="shared" si="22"/>
        <v>1.7452636363636362</v>
      </c>
      <c r="CC9" s="93">
        <f t="shared" si="23"/>
        <v>1.0023</v>
      </c>
      <c r="CD9" s="93">
        <f t="shared" si="24"/>
        <v>-1.0023</v>
      </c>
      <c r="CE9" s="93">
        <f t="shared" si="25"/>
        <v>-1.7452636363636362</v>
      </c>
      <c r="CF9" s="59">
        <f t="shared" si="26"/>
        <v>-3.6363636363636112E-2</v>
      </c>
      <c r="CG9" s="58">
        <f t="shared" si="27"/>
        <v>0.29171176324246667</v>
      </c>
      <c r="CH9" s="15"/>
      <c r="CM9"/>
      <c r="CN9"/>
      <c r="CO9"/>
      <c r="CP9"/>
      <c r="CQ9"/>
      <c r="CR9"/>
      <c r="CS9"/>
    </row>
    <row r="10" spans="1:97" s="2" customFormat="1" ht="24" customHeight="1" x14ac:dyDescent="0.25">
      <c r="A10" s="84"/>
      <c r="B10" s="141"/>
      <c r="C10" s="22"/>
      <c r="D10" s="157"/>
      <c r="E10" s="157"/>
      <c r="F10" s="157"/>
      <c r="G10" s="157"/>
      <c r="H10" s="157"/>
      <c r="I10" s="157"/>
      <c r="J10" s="157"/>
      <c r="K10" s="157"/>
      <c r="L10" s="157"/>
      <c r="M10" s="157"/>
      <c r="N10" s="157"/>
      <c r="O10" s="157"/>
      <c r="P10" s="157"/>
      <c r="Q10" s="157"/>
      <c r="R10" s="150"/>
      <c r="S10" s="150"/>
      <c r="T10" s="150"/>
      <c r="U10" s="150"/>
      <c r="V10" s="150"/>
      <c r="W10" s="150"/>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0"/>
      <c r="E11" s="150"/>
      <c r="F11" s="150"/>
      <c r="G11" s="150"/>
      <c r="H11" s="150"/>
      <c r="I11" s="153"/>
      <c r="J11" s="153"/>
      <c r="K11" s="150"/>
      <c r="L11" s="150"/>
      <c r="M11" s="150"/>
      <c r="N11" s="150"/>
      <c r="O11" s="150"/>
      <c r="P11" s="153"/>
      <c r="Q11" s="150"/>
      <c r="R11" s="160" t="s">
        <v>83</v>
      </c>
      <c r="S11" s="150"/>
      <c r="T11" s="150"/>
      <c r="U11" s="150"/>
      <c r="V11" s="150"/>
      <c r="W11" s="150"/>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e">
        <f t="shared" si="11"/>
        <v>#VALUE!</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e">
        <f t="shared" si="20"/>
        <v>#VALUE!</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1"/>
      <c r="E12" s="151"/>
      <c r="F12" s="151"/>
      <c r="G12" s="151"/>
      <c r="H12" s="150"/>
      <c r="I12" s="151"/>
      <c r="J12" s="151"/>
      <c r="K12" s="150"/>
      <c r="L12" s="151"/>
      <c r="M12" s="151"/>
      <c r="N12" s="151"/>
      <c r="O12" s="150"/>
      <c r="P12" s="150"/>
      <c r="Q12" s="150"/>
      <c r="R12" s="150"/>
      <c r="S12" s="150"/>
      <c r="T12" s="150"/>
      <c r="U12" s="150"/>
      <c r="V12" s="150"/>
      <c r="W12" s="150"/>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1"/>
      <c r="E13" s="151"/>
      <c r="F13" s="151"/>
      <c r="G13" s="151"/>
      <c r="H13" s="150"/>
      <c r="I13" s="151"/>
      <c r="J13" s="151"/>
      <c r="K13" s="150"/>
      <c r="L13" s="151"/>
      <c r="M13" s="151"/>
      <c r="N13" s="150"/>
      <c r="O13" s="150"/>
      <c r="P13" s="150"/>
      <c r="Q13" s="150"/>
      <c r="R13" s="150"/>
      <c r="S13" s="150"/>
      <c r="T13" s="150"/>
      <c r="U13" s="150"/>
      <c r="V13" s="151"/>
      <c r="W13" s="150"/>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1"/>
      <c r="E14" s="151"/>
      <c r="F14" s="151"/>
      <c r="G14" s="151"/>
      <c r="H14" s="150"/>
      <c r="I14" s="151"/>
      <c r="J14" s="151"/>
      <c r="K14" s="151"/>
      <c r="L14" s="151"/>
      <c r="M14" s="151"/>
      <c r="N14" s="151"/>
      <c r="O14" s="150"/>
      <c r="P14" s="150"/>
      <c r="Q14" s="150"/>
      <c r="R14" s="150"/>
      <c r="S14" s="151"/>
      <c r="T14" s="150"/>
      <c r="U14" s="150"/>
      <c r="V14" s="151"/>
      <c r="W14" s="151"/>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8" priority="3">
      <formula>ABS(Z5)&gt;=0.05</formula>
    </cfRule>
  </conditionalFormatting>
  <conditionalFormatting sqref="AA5:AA38">
    <cfRule type="expression" dxfId="7" priority="2">
      <formula>OR(ABS($AA5+$AB5)&gt;$AA$3,ABS($AA5-$AB5)&gt;$AA$3)</formula>
    </cfRule>
  </conditionalFormatting>
  <conditionalFormatting sqref="X5:X38">
    <cfRule type="expression" dxfId="6" priority="1">
      <formula>OR(ABS($X5+$Y5)&gt;$X$3,ABS($X5-$Y5)&gt;$X$3)</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Z68"/>
  <sheetViews>
    <sheetView zoomScale="90" zoomScaleNormal="90" workbookViewId="0">
      <selection activeCell="M10" sqref="M10"/>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3" t="s">
        <v>94</v>
      </c>
      <c r="B1" s="173"/>
      <c r="C1" s="156"/>
      <c r="D1" s="175" t="s">
        <v>9</v>
      </c>
      <c r="E1" s="175"/>
      <c r="F1" s="175"/>
      <c r="G1" s="175"/>
      <c r="H1" s="175"/>
      <c r="I1" s="175"/>
      <c r="J1" s="175"/>
      <c r="K1" s="175"/>
      <c r="L1" s="175"/>
      <c r="M1" s="175"/>
      <c r="N1" s="175"/>
      <c r="O1" s="175"/>
      <c r="P1" s="175"/>
      <c r="Q1" s="175"/>
      <c r="R1" s="175"/>
      <c r="S1" s="175"/>
      <c r="T1" s="175"/>
      <c r="U1" s="175"/>
      <c r="V1" s="175"/>
      <c r="W1" s="175"/>
      <c r="X1" s="176" t="s">
        <v>3</v>
      </c>
      <c r="Y1" s="177"/>
      <c r="Z1" s="177"/>
      <c r="AA1" s="178" t="s">
        <v>4</v>
      </c>
      <c r="AB1" s="178"/>
      <c r="AC1" s="178"/>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4"/>
      <c r="B2" s="174"/>
      <c r="C2" s="83"/>
      <c r="D2" s="179" t="s">
        <v>0</v>
      </c>
      <c r="E2" s="180"/>
      <c r="F2" s="180"/>
      <c r="G2" s="180"/>
      <c r="H2" s="180"/>
      <c r="I2" s="180"/>
      <c r="J2" s="180"/>
      <c r="K2" s="180"/>
      <c r="L2" s="180"/>
      <c r="M2" s="180"/>
      <c r="N2" s="180"/>
      <c r="O2" s="180"/>
      <c r="P2" s="180"/>
      <c r="Q2" s="180"/>
      <c r="R2" s="180"/>
      <c r="S2" s="180"/>
      <c r="T2" s="180"/>
      <c r="U2" s="180"/>
      <c r="V2" s="180"/>
      <c r="W2" s="181"/>
      <c r="X2" s="182" t="s">
        <v>5</v>
      </c>
      <c r="Y2" s="183"/>
      <c r="Z2" s="12" t="s">
        <v>6</v>
      </c>
      <c r="AA2" s="178" t="s">
        <v>5</v>
      </c>
      <c r="AB2" s="178"/>
      <c r="AC2" s="14" t="s">
        <v>6</v>
      </c>
      <c r="AD2" s="14"/>
      <c r="AH2" s="8"/>
      <c r="AI2" s="8"/>
      <c r="AJ2" s="8"/>
      <c r="AK2" s="8"/>
      <c r="AL2" s="8"/>
      <c r="CH2" s="8"/>
    </row>
    <row r="3" spans="1:97" s="2" customFormat="1" ht="20.25" customHeight="1" x14ac:dyDescent="0.25">
      <c r="A3" s="168" t="s">
        <v>8</v>
      </c>
      <c r="B3" s="169"/>
      <c r="C3" s="23" t="s">
        <v>12</v>
      </c>
      <c r="D3" s="148">
        <v>12</v>
      </c>
      <c r="E3" s="148">
        <v>13</v>
      </c>
      <c r="F3" s="148">
        <v>14</v>
      </c>
      <c r="G3" s="149">
        <v>15</v>
      </c>
      <c r="H3" s="148">
        <v>16</v>
      </c>
      <c r="I3" s="148">
        <v>17</v>
      </c>
      <c r="J3" s="149">
        <v>18</v>
      </c>
      <c r="K3" s="149">
        <v>23</v>
      </c>
      <c r="L3" s="148">
        <v>24</v>
      </c>
      <c r="M3" s="149">
        <v>25</v>
      </c>
      <c r="N3" s="148"/>
      <c r="O3" s="148"/>
      <c r="P3" s="152"/>
      <c r="Q3" s="152"/>
      <c r="R3" s="148"/>
      <c r="S3" s="148"/>
      <c r="T3" s="152"/>
      <c r="U3" s="148"/>
      <c r="V3" s="148"/>
      <c r="W3" s="1"/>
      <c r="X3" s="170">
        <v>0.15</v>
      </c>
      <c r="Y3" s="171"/>
      <c r="Z3" s="154">
        <v>0.35499999999999998</v>
      </c>
      <c r="AA3" s="172">
        <f>X3*AD3</f>
        <v>17.393999999999998</v>
      </c>
      <c r="AB3" s="172"/>
      <c r="AC3" s="155">
        <f>Z3*AD3</f>
        <v>41.165799999999997</v>
      </c>
      <c r="AD3" s="9">
        <f>AVERAGE(D4:W4)</f>
        <v>115.96</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89</v>
      </c>
      <c r="C4" s="22">
        <v>1</v>
      </c>
      <c r="D4" s="157">
        <v>5</v>
      </c>
      <c r="E4" s="157">
        <v>32.1</v>
      </c>
      <c r="F4" s="157">
        <v>28.9</v>
      </c>
      <c r="G4" s="157">
        <v>14.8</v>
      </c>
      <c r="H4" s="157">
        <v>20.6</v>
      </c>
      <c r="I4" s="157">
        <v>27.6</v>
      </c>
      <c r="J4" s="157">
        <v>924.2</v>
      </c>
      <c r="K4" s="157">
        <v>6</v>
      </c>
      <c r="L4" s="157">
        <v>82.3</v>
      </c>
      <c r="M4" s="157">
        <v>18.100000000000001</v>
      </c>
      <c r="N4" s="150"/>
      <c r="O4" s="150"/>
      <c r="P4" s="150"/>
      <c r="Q4" s="150"/>
      <c r="R4" s="150"/>
      <c r="S4" s="150"/>
      <c r="T4" s="150"/>
      <c r="U4" s="150"/>
      <c r="V4" s="150"/>
      <c r="W4" s="150"/>
      <c r="X4" s="12" t="s">
        <v>1</v>
      </c>
      <c r="Y4" s="7" t="s">
        <v>11</v>
      </c>
      <c r="Z4" s="13" t="s">
        <v>7</v>
      </c>
      <c r="AA4" s="12" t="s">
        <v>2</v>
      </c>
      <c r="AB4" s="7" t="s">
        <v>11</v>
      </c>
      <c r="AC4" s="13" t="s">
        <v>7</v>
      </c>
      <c r="AD4" s="96">
        <f t="shared" ref="AD4:AD14" si="0">AE$3/C4</f>
        <v>1</v>
      </c>
      <c r="AE4" s="53">
        <f>COUNT(AG4:AZ4)</f>
        <v>20</v>
      </c>
      <c r="AF4" s="53" t="str">
        <f>IF(A4="","",A4)</f>
        <v>Tid 0</v>
      </c>
      <c r="AG4" s="85">
        <f>D4*$AD4</f>
        <v>5</v>
      </c>
      <c r="AH4" s="32">
        <f t="shared" ref="AH4:AZ4" si="1">E4*$AD4</f>
        <v>32.1</v>
      </c>
      <c r="AI4" s="32">
        <f t="shared" si="1"/>
        <v>28.9</v>
      </c>
      <c r="AJ4" s="32">
        <f t="shared" si="1"/>
        <v>14.8</v>
      </c>
      <c r="AK4" s="32">
        <f t="shared" si="1"/>
        <v>20.6</v>
      </c>
      <c r="AL4" s="32">
        <f t="shared" si="1"/>
        <v>27.6</v>
      </c>
      <c r="AM4" s="32">
        <f t="shared" si="1"/>
        <v>924.2</v>
      </c>
      <c r="AN4" s="32">
        <f t="shared" si="1"/>
        <v>6</v>
      </c>
      <c r="AO4" s="32">
        <f t="shared" si="1"/>
        <v>82.3</v>
      </c>
      <c r="AP4" s="32">
        <f t="shared" si="1"/>
        <v>18.100000000000001</v>
      </c>
      <c r="AQ4" s="32">
        <f t="shared" si="1"/>
        <v>0</v>
      </c>
      <c r="AR4" s="32">
        <f t="shared" si="1"/>
        <v>0</v>
      </c>
      <c r="AS4" s="32">
        <f t="shared" si="1"/>
        <v>0</v>
      </c>
      <c r="AT4" s="32">
        <f t="shared" si="1"/>
        <v>0</v>
      </c>
      <c r="AU4" s="32">
        <f t="shared" si="1"/>
        <v>0</v>
      </c>
      <c r="AV4" s="32">
        <f t="shared" si="1"/>
        <v>0</v>
      </c>
      <c r="AW4" s="32">
        <f t="shared" si="1"/>
        <v>0</v>
      </c>
      <c r="AX4" s="32">
        <f t="shared" si="1"/>
        <v>0</v>
      </c>
      <c r="AY4" s="32">
        <f t="shared" si="1"/>
        <v>0</v>
      </c>
      <c r="AZ4" s="32">
        <f t="shared" si="1"/>
        <v>0</v>
      </c>
      <c r="BA4" s="32"/>
      <c r="BB4" s="32"/>
      <c r="BC4" s="32"/>
      <c r="BD4" s="32"/>
      <c r="BE4" s="55"/>
      <c r="BF4" s="53"/>
      <c r="BG4" s="57"/>
      <c r="BH4" s="91">
        <f>AG4</f>
        <v>5</v>
      </c>
      <c r="BI4" s="31">
        <f t="shared" ref="BI4:CA4" si="2">AH4</f>
        <v>32.1</v>
      </c>
      <c r="BJ4" s="31">
        <f t="shared" si="2"/>
        <v>28.9</v>
      </c>
      <c r="BK4" s="31">
        <f t="shared" si="2"/>
        <v>14.8</v>
      </c>
      <c r="BL4" s="31">
        <f t="shared" si="2"/>
        <v>20.6</v>
      </c>
      <c r="BM4" s="31">
        <f t="shared" si="2"/>
        <v>27.6</v>
      </c>
      <c r="BN4" s="31">
        <f t="shared" si="2"/>
        <v>924.2</v>
      </c>
      <c r="BO4" s="31">
        <f t="shared" si="2"/>
        <v>6</v>
      </c>
      <c r="BP4" s="31">
        <f t="shared" si="2"/>
        <v>82.3</v>
      </c>
      <c r="BQ4" s="31">
        <f t="shared" si="2"/>
        <v>18.100000000000001</v>
      </c>
      <c r="BR4" s="31">
        <f t="shared" si="2"/>
        <v>0</v>
      </c>
      <c r="BS4" s="31">
        <f t="shared" si="2"/>
        <v>0</v>
      </c>
      <c r="BT4" s="31">
        <f t="shared" si="2"/>
        <v>0</v>
      </c>
      <c r="BU4" s="31">
        <f t="shared" si="2"/>
        <v>0</v>
      </c>
      <c r="BV4" s="31">
        <f t="shared" si="2"/>
        <v>0</v>
      </c>
      <c r="BW4" s="31">
        <f t="shared" si="2"/>
        <v>0</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57">
        <v>4.7</v>
      </c>
      <c r="E5" s="157">
        <v>36.4</v>
      </c>
      <c r="F5" s="157">
        <v>28.3</v>
      </c>
      <c r="G5" s="157">
        <v>15.4</v>
      </c>
      <c r="H5" s="157">
        <v>19.399999999999999</v>
      </c>
      <c r="I5" s="157">
        <v>26.8</v>
      </c>
      <c r="J5" s="157">
        <v>892</v>
      </c>
      <c r="K5" s="157">
        <v>5.8</v>
      </c>
      <c r="L5" s="157">
        <v>74.400000000000006</v>
      </c>
      <c r="M5" s="157">
        <v>17.7</v>
      </c>
      <c r="N5" s="150"/>
      <c r="O5" s="150"/>
      <c r="P5" s="150"/>
      <c r="Q5" s="150"/>
      <c r="R5" s="150"/>
      <c r="S5" s="150"/>
      <c r="T5" s="150"/>
      <c r="U5" s="150"/>
      <c r="V5" s="150"/>
      <c r="W5" s="150"/>
      <c r="X5" s="16">
        <f t="shared" ref="X5:X14" si="3">IF(AE5=0,"",AVERAGE(AG5:AZ5))</f>
        <v>-1.7976625710344297E-2</v>
      </c>
      <c r="Y5" s="19">
        <f t="shared" ref="Y5:Y14" si="4">IF(AE5&lt;2,"",STDEV(AG5:AZ5)/SQRT(COUNT(AG5:AZ5))*TINV(0.1,COUNT(AG5:AZ5)-1))</f>
        <v>3.6990905918382833E-2</v>
      </c>
      <c r="Z5" s="17">
        <f t="shared" ref="Z5:Z14" si="5">IF(AE5=0,"",1-(FREQUENCY(AG5:AZ5,Z$3)+FREQUENCY(AG5:AZ5,-Z$3))/COUNT(AG5:AZ5))</f>
        <v>0</v>
      </c>
      <c r="AA5" s="18">
        <f t="shared" ref="AA5:AA14" si="6">IF(AE5=0,"",AVERAGE(BH5:CA5))</f>
        <v>-3.8700000000000045</v>
      </c>
      <c r="AB5" s="20">
        <f t="shared" ref="AB5:AB14" si="7">IF(AE5&lt;2,"",STDEV(BH5:CA5)/SQRT(COUNT(BH5:CA5))*TINV(0.1,COUNT(BH5:CA5)-1))</f>
        <v>6.0213132700652423</v>
      </c>
      <c r="AC5" s="17">
        <f t="shared" ref="AC5:AC14" si="8">IF(AE5=0,"",1-(FREQUENCY(BH5:CA5,Z$3*AD$3)+FREQUENCY(BH5:CA5,-Z$3*AD$3))/COUNT(BH5:CA5))</f>
        <v>0</v>
      </c>
      <c r="AD5" s="96">
        <f t="shared" si="0"/>
        <v>1</v>
      </c>
      <c r="AE5" s="97">
        <f t="shared" ref="AE5:AE14" si="9">COUNT(D5:W5)</f>
        <v>10</v>
      </c>
      <c r="AF5" s="53" t="str">
        <f t="shared" ref="AF5:AF14" si="10">IF(A5="","",A5)</f>
        <v>Tid 1</v>
      </c>
      <c r="AG5" s="86">
        <f t="shared" ref="AG5:AV14" si="11">IF(D5*D$4=0,"",D5*$AD5/AG$4-1)</f>
        <v>-5.9999999999999942E-2</v>
      </c>
      <c r="AH5" s="5">
        <f t="shared" si="11"/>
        <v>0.13395638629283479</v>
      </c>
      <c r="AI5" s="5">
        <f t="shared" si="11"/>
        <v>-2.0761245674740358E-2</v>
      </c>
      <c r="AJ5" s="5">
        <f t="shared" si="11"/>
        <v>4.0540540540540571E-2</v>
      </c>
      <c r="AK5" s="5">
        <f t="shared" si="11"/>
        <v>-5.8252427184466105E-2</v>
      </c>
      <c r="AL5" s="5">
        <f t="shared" si="11"/>
        <v>-2.8985507246376829E-2</v>
      </c>
      <c r="AM5" s="5">
        <f t="shared" si="11"/>
        <v>-3.4840943518718914E-2</v>
      </c>
      <c r="AN5" s="5">
        <f t="shared" si="11"/>
        <v>-3.3333333333333326E-2</v>
      </c>
      <c r="AO5" s="5">
        <f t="shared" si="11"/>
        <v>-9.5990279465370532E-2</v>
      </c>
      <c r="AP5" s="5">
        <f t="shared" si="11"/>
        <v>-2.209944751381232E-2</v>
      </c>
      <c r="AQ5" s="5" t="str">
        <f t="shared" si="11"/>
        <v/>
      </c>
      <c r="AR5" s="5" t="str">
        <f t="shared" si="11"/>
        <v/>
      </c>
      <c r="AS5" s="5" t="str">
        <f t="shared" si="11"/>
        <v/>
      </c>
      <c r="AT5" s="5" t="str">
        <f t="shared" si="11"/>
        <v/>
      </c>
      <c r="AU5" s="5" t="str">
        <f t="shared" si="11"/>
        <v/>
      </c>
      <c r="AV5" s="5" t="str">
        <f t="shared" si="11"/>
        <v/>
      </c>
      <c r="AW5" s="5" t="str">
        <f t="shared" ref="AW5:AZ14" si="12">IF(T5*T$4=0,"",T5*$AD5/AW$4-1)</f>
        <v/>
      </c>
      <c r="AX5" s="5" t="str">
        <f t="shared" si="12"/>
        <v/>
      </c>
      <c r="AY5" s="5" t="str">
        <f t="shared" si="12"/>
        <v/>
      </c>
      <c r="AZ5" s="5" t="str">
        <f t="shared" si="12"/>
        <v/>
      </c>
      <c r="BA5" s="3">
        <f t="shared" ref="BA5:BA14" si="13">IF(AE5=0,"",Z$3)</f>
        <v>0.35499999999999998</v>
      </c>
      <c r="BB5" s="3">
        <f t="shared" ref="BB5:BB14" si="14">IF(AE5=0,"",X$3)</f>
        <v>0.15</v>
      </c>
      <c r="BC5" s="3">
        <f t="shared" ref="BC5:BC14" si="15">IF(AE5=0,"",-BB5)</f>
        <v>-0.15</v>
      </c>
      <c r="BD5" s="3">
        <f t="shared" ref="BD5:BD14" si="16">IF(AE5=0,"",-BA5)</f>
        <v>-0.35499999999999998</v>
      </c>
      <c r="BE5" s="56">
        <f t="shared" ref="BE5:BE14" si="17">IF(AE5=0,"",AVERAGE(AG5:AZ5))</f>
        <v>-1.7976625710344297E-2</v>
      </c>
      <c r="BF5" s="56">
        <f t="shared" ref="BF5:BF14" si="18">IF(AE5&lt;2,"",STDEV(AG5:AZ5)/SQRT(AE5)*TINV(0.05,AE5-1))</f>
        <v>4.5648711157370118E-2</v>
      </c>
      <c r="BG5" s="58">
        <f t="shared" ref="BG5:BG14" si="19">IF(CG5="","",-CG5)</f>
        <v>-7.4306152668905643</v>
      </c>
      <c r="BH5" s="92">
        <f t="shared" ref="BH5:BW14" si="20">IF(D5*D$4=0,"",D5*$AD5-AG$4)</f>
        <v>-0.29999999999999982</v>
      </c>
      <c r="BI5" s="4">
        <f t="shared" si="20"/>
        <v>4.2999999999999972</v>
      </c>
      <c r="BJ5" s="4">
        <f t="shared" si="20"/>
        <v>-0.59999999999999787</v>
      </c>
      <c r="BK5" s="4">
        <f t="shared" si="20"/>
        <v>0.59999999999999964</v>
      </c>
      <c r="BL5" s="4">
        <f t="shared" si="20"/>
        <v>-1.2000000000000028</v>
      </c>
      <c r="BM5" s="4">
        <f t="shared" si="20"/>
        <v>-0.80000000000000071</v>
      </c>
      <c r="BN5" s="4">
        <f t="shared" si="20"/>
        <v>-32.200000000000045</v>
      </c>
      <c r="BO5" s="4">
        <f t="shared" si="20"/>
        <v>-0.20000000000000018</v>
      </c>
      <c r="BP5" s="4">
        <f t="shared" si="20"/>
        <v>-7.8999999999999915</v>
      </c>
      <c r="BQ5" s="4">
        <f t="shared" si="20"/>
        <v>-0.40000000000000213</v>
      </c>
      <c r="BR5" s="4" t="str">
        <f t="shared" si="20"/>
        <v/>
      </c>
      <c r="BS5" s="4" t="str">
        <f t="shared" si="20"/>
        <v/>
      </c>
      <c r="BT5" s="4" t="str">
        <f t="shared" si="20"/>
        <v/>
      </c>
      <c r="BU5" s="4" t="str">
        <f t="shared" si="20"/>
        <v/>
      </c>
      <c r="BV5" s="4" t="str">
        <f t="shared" si="20"/>
        <v/>
      </c>
      <c r="BW5" s="4" t="str">
        <f t="shared" si="20"/>
        <v/>
      </c>
      <c r="BX5" s="4" t="str">
        <f t="shared" ref="BX5:CA14" si="21">IF(T5*T$4=0,"",T5*$AD5-AW$4)</f>
        <v/>
      </c>
      <c r="BY5" s="4" t="str">
        <f t="shared" si="21"/>
        <v/>
      </c>
      <c r="BZ5" s="4" t="str">
        <f t="shared" si="21"/>
        <v/>
      </c>
      <c r="CA5" s="4" t="str">
        <f t="shared" si="21"/>
        <v/>
      </c>
      <c r="CB5" s="93">
        <f t="shared" ref="CB5:CB14" si="22">IF(AE5=0,"",AC$3)</f>
        <v>41.165799999999997</v>
      </c>
      <c r="CC5" s="93">
        <f t="shared" ref="CC5:CC14" si="23">IF(AE5=0,"",AA$3)</f>
        <v>17.393999999999998</v>
      </c>
      <c r="CD5" s="93">
        <f t="shared" ref="CD5:CD14" si="24">IF(AE5=0,"",-CC5)</f>
        <v>-17.393999999999998</v>
      </c>
      <c r="CE5" s="93">
        <f t="shared" ref="CE5:CE14" si="25">IF(AE5=0,"",-CB5)</f>
        <v>-41.165799999999997</v>
      </c>
      <c r="CF5" s="59">
        <f t="shared" ref="CF5:CF14" si="26">IF(AE5=0,"",AVERAGE(BH5:CA5))</f>
        <v>-3.8700000000000045</v>
      </c>
      <c r="CG5" s="58">
        <f t="shared" ref="CG5:CG14" si="27">IF(AE5&lt;2,"",STDEV(BH5:CA5)/SQRT(AE5)*TINV(0.05,AE5-1))</f>
        <v>7.4306152668905643</v>
      </c>
      <c r="CI5"/>
      <c r="CJ5"/>
      <c r="CK5"/>
      <c r="CL5"/>
      <c r="CM5"/>
      <c r="CN5"/>
      <c r="CO5"/>
      <c r="CP5"/>
      <c r="CQ5"/>
      <c r="CR5"/>
      <c r="CS5"/>
    </row>
    <row r="6" spans="1:97" s="2" customFormat="1" ht="24.75" customHeight="1" x14ac:dyDescent="0.25">
      <c r="A6" s="84" t="s">
        <v>16</v>
      </c>
      <c r="B6" s="141" t="s">
        <v>85</v>
      </c>
      <c r="C6" s="22">
        <v>1</v>
      </c>
      <c r="D6" s="157">
        <v>4.7</v>
      </c>
      <c r="E6" s="157">
        <v>33</v>
      </c>
      <c r="F6" s="157">
        <v>29.6</v>
      </c>
      <c r="G6" s="157">
        <v>16.2</v>
      </c>
      <c r="H6" s="157">
        <v>19.899999999999999</v>
      </c>
      <c r="I6" s="157">
        <v>26.5</v>
      </c>
      <c r="J6" s="157">
        <v>909</v>
      </c>
      <c r="K6" s="157">
        <v>5.8</v>
      </c>
      <c r="L6" s="157">
        <v>75.2</v>
      </c>
      <c r="M6" s="157">
        <v>16</v>
      </c>
      <c r="N6" s="150"/>
      <c r="O6" s="150"/>
      <c r="P6" s="153"/>
      <c r="Q6" s="150"/>
      <c r="R6" s="150"/>
      <c r="S6" s="150"/>
      <c r="T6" s="150"/>
      <c r="U6" s="150"/>
      <c r="V6" s="150"/>
      <c r="W6" s="150"/>
      <c r="X6" s="16">
        <f t="shared" si="3"/>
        <v>-2.390540581133338E-2</v>
      </c>
      <c r="Y6" s="19">
        <f t="shared" si="4"/>
        <v>3.5225953754804702E-2</v>
      </c>
      <c r="Z6" s="17">
        <f t="shared" si="5"/>
        <v>0</v>
      </c>
      <c r="AA6" s="18">
        <f t="shared" si="6"/>
        <v>-2.3700000000000045</v>
      </c>
      <c r="AB6" s="20">
        <f t="shared" si="7"/>
        <v>2.9607343388040115</v>
      </c>
      <c r="AC6" s="17">
        <f t="shared" si="8"/>
        <v>0</v>
      </c>
      <c r="AD6" s="96">
        <f t="shared" si="0"/>
        <v>1</v>
      </c>
      <c r="AE6" s="97">
        <f t="shared" si="9"/>
        <v>10</v>
      </c>
      <c r="AF6" s="53" t="str">
        <f t="shared" si="10"/>
        <v>Tid 2</v>
      </c>
      <c r="AG6" s="86">
        <f t="shared" si="11"/>
        <v>-5.9999999999999942E-2</v>
      </c>
      <c r="AH6" s="5">
        <f t="shared" si="11"/>
        <v>2.8037383177569986E-2</v>
      </c>
      <c r="AI6" s="5">
        <f t="shared" si="11"/>
        <v>2.4221453287197381E-2</v>
      </c>
      <c r="AJ6" s="5">
        <f t="shared" si="11"/>
        <v>9.4594594594594517E-2</v>
      </c>
      <c r="AK6" s="5">
        <f t="shared" si="11"/>
        <v>-3.3980582524271941E-2</v>
      </c>
      <c r="AL6" s="5">
        <f t="shared" si="11"/>
        <v>-3.9855072463768182E-2</v>
      </c>
      <c r="AM6" s="5">
        <f t="shared" si="11"/>
        <v>-1.6446656567842499E-2</v>
      </c>
      <c r="AN6" s="5">
        <f t="shared" si="11"/>
        <v>-3.3333333333333326E-2</v>
      </c>
      <c r="AO6" s="5">
        <f t="shared" si="11"/>
        <v>-8.6269744835965945E-2</v>
      </c>
      <c r="AP6" s="5">
        <f t="shared" si="11"/>
        <v>-0.11602209944751385</v>
      </c>
      <c r="AQ6" s="5" t="str">
        <f t="shared" si="11"/>
        <v/>
      </c>
      <c r="AR6" s="5" t="str">
        <f t="shared" si="11"/>
        <v/>
      </c>
      <c r="AS6" s="5" t="str">
        <f t="shared" si="11"/>
        <v/>
      </c>
      <c r="AT6" s="5" t="str">
        <f t="shared" si="11"/>
        <v/>
      </c>
      <c r="AU6" s="5" t="str">
        <f t="shared" si="11"/>
        <v/>
      </c>
      <c r="AV6" s="5" t="str">
        <f t="shared" si="11"/>
        <v/>
      </c>
      <c r="AW6" s="5" t="str">
        <f t="shared" si="12"/>
        <v/>
      </c>
      <c r="AX6" s="5" t="str">
        <f t="shared" si="12"/>
        <v/>
      </c>
      <c r="AY6" s="5" t="str">
        <f t="shared" si="12"/>
        <v/>
      </c>
      <c r="AZ6" s="5" t="str">
        <f t="shared" si="12"/>
        <v/>
      </c>
      <c r="BA6" s="3">
        <f t="shared" si="13"/>
        <v>0.35499999999999998</v>
      </c>
      <c r="BB6" s="3">
        <f t="shared" si="14"/>
        <v>0.15</v>
      </c>
      <c r="BC6" s="3">
        <f t="shared" si="15"/>
        <v>-0.15</v>
      </c>
      <c r="BD6" s="3">
        <f t="shared" si="16"/>
        <v>-0.35499999999999998</v>
      </c>
      <c r="BE6" s="56">
        <f t="shared" si="17"/>
        <v>-2.390540581133338E-2</v>
      </c>
      <c r="BF6" s="56">
        <f t="shared" si="18"/>
        <v>4.3470667945897566E-2</v>
      </c>
      <c r="BG6" s="58">
        <f t="shared" si="19"/>
        <v>-3.6537009108124101</v>
      </c>
      <c r="BH6" s="92">
        <f t="shared" si="20"/>
        <v>-0.29999999999999982</v>
      </c>
      <c r="BI6" s="4">
        <f t="shared" si="20"/>
        <v>0.89999999999999858</v>
      </c>
      <c r="BJ6" s="4">
        <f t="shared" si="20"/>
        <v>0.70000000000000284</v>
      </c>
      <c r="BK6" s="4">
        <f t="shared" si="20"/>
        <v>1.3999999999999986</v>
      </c>
      <c r="BL6" s="4">
        <f t="shared" si="20"/>
        <v>-0.70000000000000284</v>
      </c>
      <c r="BM6" s="4">
        <f t="shared" si="20"/>
        <v>-1.1000000000000014</v>
      </c>
      <c r="BN6" s="4">
        <f t="shared" si="20"/>
        <v>-15.200000000000045</v>
      </c>
      <c r="BO6" s="4">
        <f t="shared" si="20"/>
        <v>-0.20000000000000018</v>
      </c>
      <c r="BP6" s="4">
        <f t="shared" si="20"/>
        <v>-7.0999999999999943</v>
      </c>
      <c r="BQ6" s="4">
        <f t="shared" si="20"/>
        <v>-2.1000000000000014</v>
      </c>
      <c r="BR6" s="4" t="str">
        <f t="shared" si="20"/>
        <v/>
      </c>
      <c r="BS6" s="4" t="str">
        <f t="shared" si="20"/>
        <v/>
      </c>
      <c r="BT6" s="4" t="str">
        <f t="shared" si="20"/>
        <v/>
      </c>
      <c r="BU6" s="4" t="str">
        <f t="shared" si="20"/>
        <v/>
      </c>
      <c r="BV6" s="4" t="str">
        <f t="shared" si="20"/>
        <v/>
      </c>
      <c r="BW6" s="4" t="str">
        <f t="shared" si="20"/>
        <v/>
      </c>
      <c r="BX6" s="4" t="str">
        <f t="shared" si="21"/>
        <v/>
      </c>
      <c r="BY6" s="4" t="str">
        <f t="shared" si="21"/>
        <v/>
      </c>
      <c r="BZ6" s="4" t="str">
        <f t="shared" si="21"/>
        <v/>
      </c>
      <c r="CA6" s="4" t="str">
        <f t="shared" si="21"/>
        <v/>
      </c>
      <c r="CB6" s="93">
        <f t="shared" si="22"/>
        <v>41.165799999999997</v>
      </c>
      <c r="CC6" s="93">
        <f t="shared" si="23"/>
        <v>17.393999999999998</v>
      </c>
      <c r="CD6" s="93">
        <f t="shared" si="24"/>
        <v>-17.393999999999998</v>
      </c>
      <c r="CE6" s="93">
        <f t="shared" si="25"/>
        <v>-41.165799999999997</v>
      </c>
      <c r="CF6" s="59">
        <f t="shared" si="26"/>
        <v>-2.3700000000000045</v>
      </c>
      <c r="CG6" s="58">
        <f t="shared" si="27"/>
        <v>3.6537009108124101</v>
      </c>
      <c r="CH6" s="15"/>
      <c r="CI6"/>
      <c r="CJ6"/>
      <c r="CK6"/>
      <c r="CL6"/>
      <c r="CM6"/>
      <c r="CN6"/>
      <c r="CO6"/>
      <c r="CP6"/>
      <c r="CQ6"/>
      <c r="CR6"/>
      <c r="CS6"/>
    </row>
    <row r="7" spans="1:97" s="2" customFormat="1" ht="24" customHeight="1" x14ac:dyDescent="0.25">
      <c r="A7" s="84" t="s">
        <v>17</v>
      </c>
      <c r="B7" s="141" t="s">
        <v>79</v>
      </c>
      <c r="C7" s="22">
        <v>1</v>
      </c>
      <c r="D7" s="157">
        <v>4.8</v>
      </c>
      <c r="E7" s="157">
        <v>33.6</v>
      </c>
      <c r="F7" s="157">
        <v>29</v>
      </c>
      <c r="G7" s="157">
        <v>15.7</v>
      </c>
      <c r="H7" s="157">
        <v>19.399999999999999</v>
      </c>
      <c r="I7" s="159">
        <v>25.9</v>
      </c>
      <c r="J7" s="159">
        <v>913.8</v>
      </c>
      <c r="K7" s="157">
        <v>6</v>
      </c>
      <c r="L7" s="157">
        <v>78.599999999999994</v>
      </c>
      <c r="M7" s="157">
        <v>16.8</v>
      </c>
      <c r="N7" s="150"/>
      <c r="O7" s="150"/>
      <c r="P7" s="150"/>
      <c r="Q7" s="150"/>
      <c r="R7" s="150"/>
      <c r="S7" s="150"/>
      <c r="T7" s="150"/>
      <c r="U7" s="150"/>
      <c r="V7" s="150"/>
      <c r="W7" s="150"/>
      <c r="X7" s="16">
        <f t="shared" si="3"/>
        <v>-1.7688029232443715E-2</v>
      </c>
      <c r="Y7" s="19">
        <f t="shared" si="4"/>
        <v>2.6535099176555985E-2</v>
      </c>
      <c r="Z7" s="17">
        <f t="shared" si="5"/>
        <v>0</v>
      </c>
      <c r="AA7" s="18">
        <f t="shared" si="6"/>
        <v>-1.6000000000000099</v>
      </c>
      <c r="AB7" s="20">
        <f t="shared" si="7"/>
        <v>1.9835678647202857</v>
      </c>
      <c r="AC7" s="17">
        <f t="shared" si="8"/>
        <v>0</v>
      </c>
      <c r="AD7" s="96">
        <f t="shared" si="0"/>
        <v>1</v>
      </c>
      <c r="AE7" s="97">
        <f t="shared" si="9"/>
        <v>10</v>
      </c>
      <c r="AF7" s="53" t="str">
        <f t="shared" si="10"/>
        <v>Tid 3</v>
      </c>
      <c r="AG7" s="86">
        <f t="shared" si="11"/>
        <v>-4.0000000000000036E-2</v>
      </c>
      <c r="AH7" s="5">
        <f t="shared" si="11"/>
        <v>4.6728971962616717E-2</v>
      </c>
      <c r="AI7" s="5">
        <f t="shared" si="11"/>
        <v>3.4602076124568004E-3</v>
      </c>
      <c r="AJ7" s="5">
        <f t="shared" si="11"/>
        <v>6.0810810810810745E-2</v>
      </c>
      <c r="AK7" s="5">
        <f t="shared" si="11"/>
        <v>-5.8252427184466105E-2</v>
      </c>
      <c r="AL7" s="5">
        <f t="shared" si="11"/>
        <v>-6.1594202898550776E-2</v>
      </c>
      <c r="AM7" s="5">
        <f t="shared" si="11"/>
        <v>-1.1252975546418575E-2</v>
      </c>
      <c r="AN7" s="5">
        <f t="shared" si="11"/>
        <v>0</v>
      </c>
      <c r="AO7" s="5">
        <f t="shared" si="11"/>
        <v>-4.4957472660996367E-2</v>
      </c>
      <c r="AP7" s="5">
        <f t="shared" si="11"/>
        <v>-7.1823204419889541E-2</v>
      </c>
      <c r="AQ7" s="5" t="str">
        <f t="shared" si="11"/>
        <v/>
      </c>
      <c r="AR7" s="5" t="str">
        <f t="shared" si="11"/>
        <v/>
      </c>
      <c r="AS7" s="5" t="str">
        <f t="shared" si="11"/>
        <v/>
      </c>
      <c r="AT7" s="5" t="str">
        <f t="shared" si="11"/>
        <v/>
      </c>
      <c r="AU7" s="5" t="str">
        <f t="shared" si="11"/>
        <v/>
      </c>
      <c r="AV7" s="5" t="str">
        <f t="shared" si="11"/>
        <v/>
      </c>
      <c r="AW7" s="5" t="str">
        <f t="shared" si="12"/>
        <v/>
      </c>
      <c r="AX7" s="5" t="str">
        <f t="shared" si="12"/>
        <v/>
      </c>
      <c r="AY7" s="5" t="str">
        <f t="shared" si="12"/>
        <v/>
      </c>
      <c r="AZ7" s="5" t="str">
        <f t="shared" si="12"/>
        <v/>
      </c>
      <c r="BA7" s="3">
        <f t="shared" si="13"/>
        <v>0.35499999999999998</v>
      </c>
      <c r="BB7" s="3">
        <f t="shared" si="14"/>
        <v>0.15</v>
      </c>
      <c r="BC7" s="3">
        <f t="shared" si="15"/>
        <v>-0.15</v>
      </c>
      <c r="BD7" s="3">
        <f t="shared" si="16"/>
        <v>-0.35499999999999998</v>
      </c>
      <c r="BE7" s="56">
        <f t="shared" si="17"/>
        <v>-1.7688029232443715E-2</v>
      </c>
      <c r="BF7" s="56">
        <f t="shared" si="18"/>
        <v>3.2745699186588866E-2</v>
      </c>
      <c r="BG7" s="58">
        <f t="shared" si="19"/>
        <v>-2.4478264121847246</v>
      </c>
      <c r="BH7" s="92">
        <f t="shared" si="20"/>
        <v>-0.20000000000000018</v>
      </c>
      <c r="BI7" s="4">
        <f t="shared" si="20"/>
        <v>1.5</v>
      </c>
      <c r="BJ7" s="4">
        <f t="shared" si="20"/>
        <v>0.10000000000000142</v>
      </c>
      <c r="BK7" s="4">
        <f t="shared" si="20"/>
        <v>0.89999999999999858</v>
      </c>
      <c r="BL7" s="4">
        <f t="shared" si="20"/>
        <v>-1.2000000000000028</v>
      </c>
      <c r="BM7" s="4">
        <f t="shared" si="20"/>
        <v>-1.7000000000000028</v>
      </c>
      <c r="BN7" s="4">
        <f t="shared" si="20"/>
        <v>-10.400000000000091</v>
      </c>
      <c r="BO7" s="4">
        <f t="shared" si="20"/>
        <v>0</v>
      </c>
      <c r="BP7" s="4">
        <f t="shared" si="20"/>
        <v>-3.7000000000000028</v>
      </c>
      <c r="BQ7" s="4">
        <f t="shared" si="20"/>
        <v>-1.3000000000000007</v>
      </c>
      <c r="BR7" s="4" t="str">
        <f t="shared" si="20"/>
        <v/>
      </c>
      <c r="BS7" s="4" t="str">
        <f t="shared" si="20"/>
        <v/>
      </c>
      <c r="BT7" s="4" t="str">
        <f t="shared" si="20"/>
        <v/>
      </c>
      <c r="BU7" s="4" t="str">
        <f t="shared" si="20"/>
        <v/>
      </c>
      <c r="BV7" s="4" t="str">
        <f t="shared" si="20"/>
        <v/>
      </c>
      <c r="BW7" s="4" t="str">
        <f t="shared" si="20"/>
        <v/>
      </c>
      <c r="BX7" s="4" t="str">
        <f t="shared" si="21"/>
        <v/>
      </c>
      <c r="BY7" s="4" t="str">
        <f t="shared" si="21"/>
        <v/>
      </c>
      <c r="BZ7" s="4" t="str">
        <f t="shared" si="21"/>
        <v/>
      </c>
      <c r="CA7" s="4" t="str">
        <f t="shared" si="21"/>
        <v/>
      </c>
      <c r="CB7" s="93">
        <f t="shared" si="22"/>
        <v>41.165799999999997</v>
      </c>
      <c r="CC7" s="93">
        <f t="shared" si="23"/>
        <v>17.393999999999998</v>
      </c>
      <c r="CD7" s="93">
        <f t="shared" si="24"/>
        <v>-17.393999999999998</v>
      </c>
      <c r="CE7" s="93">
        <f t="shared" si="25"/>
        <v>-41.165799999999997</v>
      </c>
      <c r="CF7" s="59">
        <f t="shared" si="26"/>
        <v>-1.6000000000000099</v>
      </c>
      <c r="CG7" s="58">
        <f t="shared" si="27"/>
        <v>2.4478264121847246</v>
      </c>
      <c r="CH7" s="15"/>
      <c r="CM7"/>
      <c r="CN7"/>
      <c r="CO7"/>
      <c r="CP7"/>
      <c r="CQ7"/>
      <c r="CR7"/>
      <c r="CS7"/>
    </row>
    <row r="8" spans="1:97" s="2" customFormat="1" ht="24" customHeight="1" x14ac:dyDescent="0.25">
      <c r="A8" s="84" t="s">
        <v>18</v>
      </c>
      <c r="B8" s="141" t="s">
        <v>80</v>
      </c>
      <c r="C8" s="22">
        <v>1</v>
      </c>
      <c r="D8" s="157">
        <v>5.0999999999999996</v>
      </c>
      <c r="E8" s="157"/>
      <c r="F8" s="157">
        <v>28.5</v>
      </c>
      <c r="G8" s="157">
        <v>15.6</v>
      </c>
      <c r="H8" s="157">
        <v>19.5</v>
      </c>
      <c r="I8" s="157">
        <v>25.6</v>
      </c>
      <c r="J8" s="157">
        <v>912.3</v>
      </c>
      <c r="K8" s="157"/>
      <c r="L8" s="157">
        <v>76.599999999999994</v>
      </c>
      <c r="M8" s="157">
        <v>17.100000000000001</v>
      </c>
      <c r="N8" s="150"/>
      <c r="O8" s="150"/>
      <c r="P8" s="150"/>
      <c r="Q8" s="150"/>
      <c r="R8" s="150"/>
      <c r="S8" s="150"/>
      <c r="T8" s="150"/>
      <c r="U8" s="150"/>
      <c r="V8" s="150"/>
      <c r="W8" s="150"/>
      <c r="X8" s="16">
        <f t="shared" si="3"/>
        <v>-2.5379003956099266E-2</v>
      </c>
      <c r="Y8" s="19">
        <f t="shared" si="4"/>
        <v>3.0463008677636943E-2</v>
      </c>
      <c r="Z8" s="17">
        <f t="shared" si="5"/>
        <v>0</v>
      </c>
      <c r="AA8" s="18">
        <f t="shared" si="6"/>
        <v>-2.6500000000000119</v>
      </c>
      <c r="AB8" s="20">
        <f t="shared" si="7"/>
        <v>2.829888771390185</v>
      </c>
      <c r="AC8" s="17">
        <f t="shared" si="8"/>
        <v>0</v>
      </c>
      <c r="AD8" s="96">
        <f t="shared" si="0"/>
        <v>1</v>
      </c>
      <c r="AE8" s="97">
        <f t="shared" si="9"/>
        <v>8</v>
      </c>
      <c r="AF8" s="53" t="str">
        <f t="shared" si="10"/>
        <v>Tid 4</v>
      </c>
      <c r="AG8" s="86">
        <f t="shared" si="11"/>
        <v>2.0000000000000018E-2</v>
      </c>
      <c r="AH8" s="5" t="str">
        <f t="shared" si="11"/>
        <v/>
      </c>
      <c r="AI8" s="5">
        <f t="shared" si="11"/>
        <v>-1.384083044982698E-2</v>
      </c>
      <c r="AJ8" s="5">
        <f t="shared" si="11"/>
        <v>5.4054054054053946E-2</v>
      </c>
      <c r="AK8" s="5">
        <f t="shared" si="11"/>
        <v>-5.3398058252427272E-2</v>
      </c>
      <c r="AL8" s="5">
        <f t="shared" si="11"/>
        <v>-7.2463768115942018E-2</v>
      </c>
      <c r="AM8" s="5">
        <f t="shared" si="11"/>
        <v>-1.2876000865613579E-2</v>
      </c>
      <c r="AN8" s="5" t="str">
        <f t="shared" si="11"/>
        <v/>
      </c>
      <c r="AO8" s="5">
        <f t="shared" si="11"/>
        <v>-6.925880923450789E-2</v>
      </c>
      <c r="AP8" s="5">
        <f t="shared" si="11"/>
        <v>-5.5248618784530357E-2</v>
      </c>
      <c r="AQ8" s="5" t="str">
        <f t="shared" si="11"/>
        <v/>
      </c>
      <c r="AR8" s="5" t="str">
        <f t="shared" si="11"/>
        <v/>
      </c>
      <c r="AS8" s="5" t="str">
        <f t="shared" si="11"/>
        <v/>
      </c>
      <c r="AT8" s="5" t="str">
        <f t="shared" si="11"/>
        <v/>
      </c>
      <c r="AU8" s="5" t="str">
        <f t="shared" si="11"/>
        <v/>
      </c>
      <c r="AV8" s="5" t="str">
        <f t="shared" si="11"/>
        <v/>
      </c>
      <c r="AW8" s="5" t="str">
        <f t="shared" si="12"/>
        <v/>
      </c>
      <c r="AX8" s="5" t="str">
        <f t="shared" si="12"/>
        <v/>
      </c>
      <c r="AY8" s="5" t="str">
        <f t="shared" si="12"/>
        <v/>
      </c>
      <c r="AZ8" s="5" t="str">
        <f t="shared" si="12"/>
        <v/>
      </c>
      <c r="BA8" s="3">
        <f t="shared" si="13"/>
        <v>0.35499999999999998</v>
      </c>
      <c r="BB8" s="3">
        <f t="shared" si="14"/>
        <v>0.15</v>
      </c>
      <c r="BC8" s="3">
        <f t="shared" si="15"/>
        <v>-0.15</v>
      </c>
      <c r="BD8" s="3">
        <f t="shared" si="16"/>
        <v>-0.35499999999999998</v>
      </c>
      <c r="BE8" s="56">
        <f t="shared" si="17"/>
        <v>-2.5379003956099266E-2</v>
      </c>
      <c r="BF8" s="56">
        <f t="shared" si="18"/>
        <v>3.8020892298738701E-2</v>
      </c>
      <c r="BG8" s="58">
        <f t="shared" si="19"/>
        <v>-3.5319852130502851</v>
      </c>
      <c r="BH8" s="92">
        <f t="shared" si="20"/>
        <v>9.9999999999999645E-2</v>
      </c>
      <c r="BI8" s="4" t="str">
        <f t="shared" si="20"/>
        <v/>
      </c>
      <c r="BJ8" s="4">
        <f t="shared" si="20"/>
        <v>-0.39999999999999858</v>
      </c>
      <c r="BK8" s="4">
        <f t="shared" si="20"/>
        <v>0.79999999999999893</v>
      </c>
      <c r="BL8" s="4">
        <f t="shared" si="20"/>
        <v>-1.1000000000000014</v>
      </c>
      <c r="BM8" s="4">
        <f t="shared" si="20"/>
        <v>-2</v>
      </c>
      <c r="BN8" s="4">
        <f t="shared" si="20"/>
        <v>-11.900000000000091</v>
      </c>
      <c r="BO8" s="4" t="str">
        <f t="shared" si="20"/>
        <v/>
      </c>
      <c r="BP8" s="4">
        <f t="shared" si="20"/>
        <v>-5.7000000000000028</v>
      </c>
      <c r="BQ8" s="4">
        <f t="shared" si="20"/>
        <v>-1</v>
      </c>
      <c r="BR8" s="4" t="str">
        <f t="shared" si="20"/>
        <v/>
      </c>
      <c r="BS8" s="4" t="str">
        <f t="shared" si="20"/>
        <v/>
      </c>
      <c r="BT8" s="4" t="str">
        <f t="shared" si="20"/>
        <v/>
      </c>
      <c r="BU8" s="4" t="str">
        <f t="shared" si="20"/>
        <v/>
      </c>
      <c r="BV8" s="4" t="str">
        <f t="shared" si="20"/>
        <v/>
      </c>
      <c r="BW8" s="4" t="str">
        <f t="shared" si="20"/>
        <v/>
      </c>
      <c r="BX8" s="4" t="str">
        <f t="shared" si="21"/>
        <v/>
      </c>
      <c r="BY8" s="4" t="str">
        <f t="shared" si="21"/>
        <v/>
      </c>
      <c r="BZ8" s="4" t="str">
        <f t="shared" si="21"/>
        <v/>
      </c>
      <c r="CA8" s="4" t="str">
        <f t="shared" si="21"/>
        <v/>
      </c>
      <c r="CB8" s="93">
        <f t="shared" si="22"/>
        <v>41.165799999999997</v>
      </c>
      <c r="CC8" s="93">
        <f t="shared" si="23"/>
        <v>17.393999999999998</v>
      </c>
      <c r="CD8" s="93">
        <f t="shared" si="24"/>
        <v>-17.393999999999998</v>
      </c>
      <c r="CE8" s="93">
        <f t="shared" si="25"/>
        <v>-41.165799999999997</v>
      </c>
      <c r="CF8" s="59">
        <f t="shared" si="26"/>
        <v>-2.6500000000000119</v>
      </c>
      <c r="CG8" s="58">
        <f t="shared" si="27"/>
        <v>3.5319852130502851</v>
      </c>
      <c r="CH8" s="15"/>
      <c r="CM8"/>
      <c r="CN8"/>
      <c r="CO8"/>
      <c r="CP8"/>
      <c r="CQ8"/>
      <c r="CR8"/>
      <c r="CS8"/>
    </row>
    <row r="9" spans="1:97" s="2" customFormat="1" ht="24" customHeight="1" x14ac:dyDescent="0.25">
      <c r="A9" s="84" t="s">
        <v>90</v>
      </c>
      <c r="B9" s="141" t="s">
        <v>91</v>
      </c>
      <c r="C9" s="22">
        <v>1</v>
      </c>
      <c r="D9" s="157">
        <v>5.2</v>
      </c>
      <c r="E9" s="157"/>
      <c r="F9" s="157">
        <v>28.2</v>
      </c>
      <c r="G9" s="157">
        <v>16.5</v>
      </c>
      <c r="H9" s="157">
        <v>20.100000000000001</v>
      </c>
      <c r="I9" s="157">
        <v>26.6</v>
      </c>
      <c r="J9" s="157">
        <v>936.4</v>
      </c>
      <c r="K9" s="157"/>
      <c r="L9" s="157">
        <v>74.900000000000006</v>
      </c>
      <c r="M9" s="157">
        <v>15.7</v>
      </c>
      <c r="N9" s="150"/>
      <c r="O9" s="150"/>
      <c r="P9" s="150"/>
      <c r="Q9" s="150"/>
      <c r="R9" s="150"/>
      <c r="S9" s="150"/>
      <c r="T9" s="150"/>
      <c r="U9" s="150"/>
      <c r="V9" s="150"/>
      <c r="W9" s="150"/>
      <c r="X9" s="16">
        <f t="shared" si="3"/>
        <v>-1.7396417701988826E-2</v>
      </c>
      <c r="Y9" s="19">
        <f t="shared" si="4"/>
        <v>5.1077280601321953E-2</v>
      </c>
      <c r="Z9" s="17">
        <f t="shared" si="5"/>
        <v>0</v>
      </c>
      <c r="AA9" s="18">
        <f t="shared" si="6"/>
        <v>0.26249999999999218</v>
      </c>
      <c r="AB9" s="20">
        <f t="shared" si="7"/>
        <v>3.6990988817082608</v>
      </c>
      <c r="AC9" s="17">
        <f t="shared" si="8"/>
        <v>0</v>
      </c>
      <c r="AD9" s="96">
        <f t="shared" si="0"/>
        <v>1</v>
      </c>
      <c r="AE9" s="97">
        <f t="shared" si="9"/>
        <v>8</v>
      </c>
      <c r="AF9" s="53" t="str">
        <f t="shared" si="10"/>
        <v>Tid 5</v>
      </c>
      <c r="AG9" s="86">
        <f t="shared" si="11"/>
        <v>4.0000000000000036E-2</v>
      </c>
      <c r="AH9" s="5" t="str">
        <f t="shared" si="11"/>
        <v/>
      </c>
      <c r="AI9" s="5">
        <f t="shared" si="11"/>
        <v>-2.4221453287197159E-2</v>
      </c>
      <c r="AJ9" s="5">
        <f t="shared" si="11"/>
        <v>0.11486486486486491</v>
      </c>
      <c r="AK9" s="5">
        <f t="shared" si="11"/>
        <v>-2.4271844660194164E-2</v>
      </c>
      <c r="AL9" s="5">
        <f t="shared" si="11"/>
        <v>-3.6231884057971064E-2</v>
      </c>
      <c r="AM9" s="5">
        <f t="shared" si="11"/>
        <v>1.3200605929452491E-2</v>
      </c>
      <c r="AN9" s="5" t="str">
        <f t="shared" si="11"/>
        <v/>
      </c>
      <c r="AO9" s="5">
        <f t="shared" si="11"/>
        <v>-8.9914945321992623E-2</v>
      </c>
      <c r="AP9" s="5">
        <f t="shared" si="11"/>
        <v>-0.13259668508287303</v>
      </c>
      <c r="AQ9" s="5" t="str">
        <f t="shared" si="11"/>
        <v/>
      </c>
      <c r="AR9" s="5" t="str">
        <f t="shared" si="11"/>
        <v/>
      </c>
      <c r="AS9" s="5" t="str">
        <f t="shared" si="11"/>
        <v/>
      </c>
      <c r="AT9" s="5" t="str">
        <f t="shared" si="11"/>
        <v/>
      </c>
      <c r="AU9" s="5" t="str">
        <f t="shared" si="11"/>
        <v/>
      </c>
      <c r="AV9" s="5" t="str">
        <f t="shared" si="11"/>
        <v/>
      </c>
      <c r="AW9" s="5" t="str">
        <f t="shared" si="12"/>
        <v/>
      </c>
      <c r="AX9" s="5" t="str">
        <f t="shared" si="12"/>
        <v/>
      </c>
      <c r="AY9" s="5" t="str">
        <f t="shared" si="12"/>
        <v/>
      </c>
      <c r="AZ9" s="5" t="str">
        <f t="shared" si="12"/>
        <v/>
      </c>
      <c r="BA9" s="3">
        <f t="shared" si="13"/>
        <v>0.35499999999999998</v>
      </c>
      <c r="BB9" s="3">
        <f t="shared" si="14"/>
        <v>0.15</v>
      </c>
      <c r="BC9" s="3">
        <f t="shared" si="15"/>
        <v>-0.15</v>
      </c>
      <c r="BD9" s="3">
        <f t="shared" si="16"/>
        <v>-0.35499999999999998</v>
      </c>
      <c r="BE9" s="56">
        <f t="shared" si="17"/>
        <v>-1.7396417701988826E-2</v>
      </c>
      <c r="BF9" s="56">
        <f t="shared" si="18"/>
        <v>6.3749572644180505E-2</v>
      </c>
      <c r="BG9" s="58">
        <f t="shared" si="19"/>
        <v>-4.6168466704032864</v>
      </c>
      <c r="BH9" s="92">
        <f t="shared" si="20"/>
        <v>0.20000000000000018</v>
      </c>
      <c r="BI9" s="4" t="str">
        <f t="shared" si="20"/>
        <v/>
      </c>
      <c r="BJ9" s="4">
        <f t="shared" si="20"/>
        <v>-0.69999999999999929</v>
      </c>
      <c r="BK9" s="4">
        <f t="shared" si="20"/>
        <v>1.6999999999999993</v>
      </c>
      <c r="BL9" s="4">
        <f t="shared" si="20"/>
        <v>-0.5</v>
      </c>
      <c r="BM9" s="4">
        <f t="shared" si="20"/>
        <v>-1</v>
      </c>
      <c r="BN9" s="4">
        <f t="shared" si="20"/>
        <v>12.199999999999932</v>
      </c>
      <c r="BO9" s="4" t="str">
        <f t="shared" si="20"/>
        <v/>
      </c>
      <c r="BP9" s="4">
        <f t="shared" si="20"/>
        <v>-7.3999999999999915</v>
      </c>
      <c r="BQ9" s="4">
        <f t="shared" si="20"/>
        <v>-2.4000000000000021</v>
      </c>
      <c r="BR9" s="4" t="str">
        <f t="shared" si="20"/>
        <v/>
      </c>
      <c r="BS9" s="4" t="str">
        <f t="shared" si="20"/>
        <v/>
      </c>
      <c r="BT9" s="4" t="str">
        <f t="shared" si="20"/>
        <v/>
      </c>
      <c r="BU9" s="4" t="str">
        <f t="shared" si="20"/>
        <v/>
      </c>
      <c r="BV9" s="4" t="str">
        <f t="shared" si="20"/>
        <v/>
      </c>
      <c r="BW9" s="4" t="str">
        <f t="shared" si="20"/>
        <v/>
      </c>
      <c r="BX9" s="4" t="str">
        <f t="shared" si="21"/>
        <v/>
      </c>
      <c r="BY9" s="4" t="str">
        <f t="shared" si="21"/>
        <v/>
      </c>
      <c r="BZ9" s="4" t="str">
        <f t="shared" si="21"/>
        <v/>
      </c>
      <c r="CA9" s="4" t="str">
        <f t="shared" si="21"/>
        <v/>
      </c>
      <c r="CB9" s="93">
        <f t="shared" si="22"/>
        <v>41.165799999999997</v>
      </c>
      <c r="CC9" s="93">
        <f t="shared" si="23"/>
        <v>17.393999999999998</v>
      </c>
      <c r="CD9" s="93">
        <f t="shared" si="24"/>
        <v>-17.393999999999998</v>
      </c>
      <c r="CE9" s="93">
        <f t="shared" si="25"/>
        <v>-41.165799999999997</v>
      </c>
      <c r="CF9" s="59">
        <f t="shared" si="26"/>
        <v>0.26249999999999218</v>
      </c>
      <c r="CG9" s="58">
        <f t="shared" si="27"/>
        <v>4.6168466704032864</v>
      </c>
      <c r="CH9" s="15"/>
      <c r="CM9"/>
      <c r="CN9"/>
      <c r="CO9"/>
      <c r="CP9"/>
      <c r="CQ9"/>
      <c r="CR9"/>
      <c r="CS9"/>
    </row>
    <row r="10" spans="1:97" s="2" customFormat="1" ht="24" customHeight="1" x14ac:dyDescent="0.25">
      <c r="A10" s="84"/>
      <c r="B10" s="141"/>
      <c r="C10" s="22"/>
      <c r="D10" s="150"/>
      <c r="E10" s="150"/>
      <c r="F10" s="150"/>
      <c r="G10" s="150"/>
      <c r="H10" s="150"/>
      <c r="I10" s="150"/>
      <c r="J10" s="150"/>
      <c r="K10" s="150"/>
      <c r="L10" s="150"/>
      <c r="M10" s="150"/>
      <c r="N10" s="150"/>
      <c r="O10" s="150"/>
      <c r="P10" s="150"/>
      <c r="Q10" s="150"/>
      <c r="R10" s="150"/>
      <c r="S10" s="150"/>
      <c r="T10" s="150"/>
      <c r="U10" s="150"/>
      <c r="V10" s="150"/>
      <c r="W10" s="150"/>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0"/>
      <c r="E11" s="150"/>
      <c r="F11" s="150"/>
      <c r="G11" s="150"/>
      <c r="H11" s="150"/>
      <c r="I11" s="153"/>
      <c r="J11" s="153"/>
      <c r="K11" s="150"/>
      <c r="L11" s="150"/>
      <c r="M11" s="150"/>
      <c r="N11" s="150"/>
      <c r="O11" s="150"/>
      <c r="P11" s="153"/>
      <c r="Q11" s="150"/>
      <c r="R11" s="150"/>
      <c r="S11" s="150"/>
      <c r="T11" s="150"/>
      <c r="U11" s="150"/>
      <c r="V11" s="150"/>
      <c r="W11" s="150"/>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str">
        <f t="shared" si="11"/>
        <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str">
        <f t="shared" si="20"/>
        <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1"/>
      <c r="E12" s="151"/>
      <c r="F12" s="151"/>
      <c r="G12" s="151"/>
      <c r="H12" s="150"/>
      <c r="I12" s="151"/>
      <c r="J12" s="151"/>
      <c r="K12" s="150"/>
      <c r="L12" s="151"/>
      <c r="M12" s="151"/>
      <c r="N12" s="151"/>
      <c r="O12" s="150"/>
      <c r="P12" s="150"/>
      <c r="Q12" s="150"/>
      <c r="R12" s="150"/>
      <c r="S12" s="150"/>
      <c r="T12" s="150"/>
      <c r="U12" s="150"/>
      <c r="V12" s="150"/>
      <c r="W12" s="150"/>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1"/>
      <c r="E13" s="151"/>
      <c r="F13" s="151"/>
      <c r="G13" s="151"/>
      <c r="H13" s="150"/>
      <c r="I13" s="151"/>
      <c r="J13" s="151"/>
      <c r="K13" s="150"/>
      <c r="L13" s="151"/>
      <c r="M13" s="151"/>
      <c r="N13" s="150"/>
      <c r="O13" s="150"/>
      <c r="P13" s="150"/>
      <c r="Q13" s="150"/>
      <c r="R13" s="150"/>
      <c r="S13" s="150"/>
      <c r="T13" s="150"/>
      <c r="U13" s="150"/>
      <c r="V13" s="151"/>
      <c r="W13" s="150"/>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1"/>
      <c r="E14" s="151"/>
      <c r="F14" s="151"/>
      <c r="G14" s="151"/>
      <c r="H14" s="150"/>
      <c r="I14" s="151"/>
      <c r="J14" s="151"/>
      <c r="K14" s="151"/>
      <c r="L14" s="151"/>
      <c r="M14" s="151"/>
      <c r="N14" s="151"/>
      <c r="O14" s="150"/>
      <c r="P14" s="150"/>
      <c r="Q14" s="150"/>
      <c r="R14" s="150"/>
      <c r="S14" s="151"/>
      <c r="T14" s="150"/>
      <c r="U14" s="150"/>
      <c r="V14" s="151"/>
      <c r="W14" s="151"/>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5" priority="3">
      <formula>ABS(Z5)&gt;=0.05</formula>
    </cfRule>
  </conditionalFormatting>
  <conditionalFormatting sqref="AA5:AA38">
    <cfRule type="expression" dxfId="4" priority="2">
      <formula>OR(ABS($AA5+$AB5)&gt;$AA$3,ABS($AA5-$AB5)&gt;$AA$3)</formula>
    </cfRule>
  </conditionalFormatting>
  <conditionalFormatting sqref="X5:X38">
    <cfRule type="expression" dxfId="3" priority="1">
      <formula>OR(ABS($X5+$Y5)&gt;$X$3,ABS($X5-$Y5)&gt;$X$3)</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Z68"/>
  <sheetViews>
    <sheetView zoomScale="90" zoomScaleNormal="90" workbookViewId="0">
      <selection activeCell="H10" sqref="H10"/>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3" t="s">
        <v>95</v>
      </c>
      <c r="B1" s="173"/>
      <c r="C1" s="156"/>
      <c r="D1" s="175" t="s">
        <v>9</v>
      </c>
      <c r="E1" s="175"/>
      <c r="F1" s="175"/>
      <c r="G1" s="175"/>
      <c r="H1" s="175"/>
      <c r="I1" s="175"/>
      <c r="J1" s="175"/>
      <c r="K1" s="175"/>
      <c r="L1" s="175"/>
      <c r="M1" s="175"/>
      <c r="N1" s="175"/>
      <c r="O1" s="175"/>
      <c r="P1" s="175"/>
      <c r="Q1" s="175"/>
      <c r="R1" s="175"/>
      <c r="S1" s="175"/>
      <c r="T1" s="175"/>
      <c r="U1" s="175"/>
      <c r="V1" s="175"/>
      <c r="W1" s="175"/>
      <c r="X1" s="176" t="s">
        <v>3</v>
      </c>
      <c r="Y1" s="177"/>
      <c r="Z1" s="177"/>
      <c r="AA1" s="178" t="s">
        <v>4</v>
      </c>
      <c r="AB1" s="178"/>
      <c r="AC1" s="178"/>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4"/>
      <c r="B2" s="174"/>
      <c r="C2" s="83"/>
      <c r="D2" s="179" t="s">
        <v>0</v>
      </c>
      <c r="E2" s="180"/>
      <c r="F2" s="180"/>
      <c r="G2" s="180"/>
      <c r="H2" s="180"/>
      <c r="I2" s="180"/>
      <c r="J2" s="180"/>
      <c r="K2" s="180"/>
      <c r="L2" s="180"/>
      <c r="M2" s="180"/>
      <c r="N2" s="180"/>
      <c r="O2" s="180"/>
      <c r="P2" s="180"/>
      <c r="Q2" s="180"/>
      <c r="R2" s="180"/>
      <c r="S2" s="180"/>
      <c r="T2" s="180"/>
      <c r="U2" s="180"/>
      <c r="V2" s="180"/>
      <c r="W2" s="181"/>
      <c r="X2" s="182" t="s">
        <v>5</v>
      </c>
      <c r="Y2" s="183"/>
      <c r="Z2" s="12" t="s">
        <v>6</v>
      </c>
      <c r="AA2" s="178" t="s">
        <v>5</v>
      </c>
      <c r="AB2" s="178"/>
      <c r="AC2" s="14" t="s">
        <v>6</v>
      </c>
      <c r="AD2" s="14"/>
      <c r="AH2" s="8"/>
      <c r="AI2" s="8"/>
      <c r="AJ2" s="8"/>
      <c r="AK2" s="8"/>
      <c r="AL2" s="8"/>
      <c r="CH2" s="8"/>
    </row>
    <row r="3" spans="1:97" s="2" customFormat="1" ht="20.25" customHeight="1" x14ac:dyDescent="0.25">
      <c r="A3" s="168" t="s">
        <v>8</v>
      </c>
      <c r="B3" s="169"/>
      <c r="C3" s="23" t="s">
        <v>12</v>
      </c>
      <c r="D3" s="148">
        <v>17</v>
      </c>
      <c r="E3" s="148">
        <v>19</v>
      </c>
      <c r="F3" s="148">
        <v>20</v>
      </c>
      <c r="G3" s="149">
        <v>21</v>
      </c>
      <c r="H3" s="148">
        <v>22</v>
      </c>
      <c r="I3" s="148"/>
      <c r="J3" s="149"/>
      <c r="K3" s="149"/>
      <c r="L3" s="148"/>
      <c r="M3" s="149"/>
      <c r="N3" s="148"/>
      <c r="O3" s="148"/>
      <c r="P3" s="152"/>
      <c r="Q3" s="152"/>
      <c r="R3" s="148"/>
      <c r="S3" s="148"/>
      <c r="T3" s="152"/>
      <c r="U3" s="148"/>
      <c r="V3" s="148"/>
      <c r="W3" s="1"/>
      <c r="X3" s="170">
        <v>0.158</v>
      </c>
      <c r="Y3" s="171"/>
      <c r="Z3" s="154">
        <v>0.20899999999999999</v>
      </c>
      <c r="AA3" s="172">
        <f>X3*AD3</f>
        <v>4.9011600000000008</v>
      </c>
      <c r="AB3" s="172"/>
      <c r="AC3" s="155">
        <f>Z3*AD3</f>
        <v>6.4831799999999999</v>
      </c>
      <c r="AD3" s="9">
        <f>AVERAGE(D4:W4)</f>
        <v>31.020000000000003</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89</v>
      </c>
      <c r="C4" s="22">
        <v>1</v>
      </c>
      <c r="D4" s="157">
        <v>26.3</v>
      </c>
      <c r="E4" s="157">
        <v>8.1</v>
      </c>
      <c r="F4" s="157">
        <v>59</v>
      </c>
      <c r="G4" s="157">
        <v>28.7</v>
      </c>
      <c r="H4" s="157">
        <v>33</v>
      </c>
      <c r="I4" s="157"/>
      <c r="J4" s="157"/>
      <c r="K4" s="157"/>
      <c r="L4" s="157"/>
      <c r="M4" s="157"/>
      <c r="N4" s="157"/>
      <c r="O4" s="157"/>
      <c r="P4" s="150"/>
      <c r="Q4" s="150"/>
      <c r="R4" s="150"/>
      <c r="S4" s="150"/>
      <c r="T4" s="150"/>
      <c r="U4" s="150"/>
      <c r="V4" s="150"/>
      <c r="W4" s="150"/>
      <c r="X4" s="12" t="s">
        <v>1</v>
      </c>
      <c r="Y4" s="7" t="s">
        <v>11</v>
      </c>
      <c r="Z4" s="13" t="s">
        <v>7</v>
      </c>
      <c r="AA4" s="12" t="s">
        <v>2</v>
      </c>
      <c r="AB4" s="7" t="s">
        <v>11</v>
      </c>
      <c r="AC4" s="13" t="s">
        <v>7</v>
      </c>
      <c r="AD4" s="96">
        <f t="shared" ref="AD4:AD14" si="0">AE$3/C4</f>
        <v>1</v>
      </c>
      <c r="AE4" s="53">
        <f>COUNT(AG4:AZ4)</f>
        <v>20</v>
      </c>
      <c r="AF4" s="53" t="str">
        <f>IF(A4="","",A4)</f>
        <v>Tid 0</v>
      </c>
      <c r="AG4" s="85">
        <f>D4*$AD4</f>
        <v>26.3</v>
      </c>
      <c r="AH4" s="32">
        <f t="shared" ref="AH4:AZ4" si="1">E4*$AD4</f>
        <v>8.1</v>
      </c>
      <c r="AI4" s="32">
        <f t="shared" si="1"/>
        <v>59</v>
      </c>
      <c r="AJ4" s="32">
        <f t="shared" si="1"/>
        <v>28.7</v>
      </c>
      <c r="AK4" s="32">
        <f t="shared" si="1"/>
        <v>33</v>
      </c>
      <c r="AL4" s="32">
        <f t="shared" si="1"/>
        <v>0</v>
      </c>
      <c r="AM4" s="32">
        <f t="shared" si="1"/>
        <v>0</v>
      </c>
      <c r="AN4" s="32">
        <f t="shared" si="1"/>
        <v>0</v>
      </c>
      <c r="AO4" s="32">
        <f t="shared" si="1"/>
        <v>0</v>
      </c>
      <c r="AP4" s="32">
        <f t="shared" si="1"/>
        <v>0</v>
      </c>
      <c r="AQ4" s="32">
        <f t="shared" si="1"/>
        <v>0</v>
      </c>
      <c r="AR4" s="32">
        <f t="shared" si="1"/>
        <v>0</v>
      </c>
      <c r="AS4" s="32">
        <f t="shared" si="1"/>
        <v>0</v>
      </c>
      <c r="AT4" s="32">
        <f t="shared" si="1"/>
        <v>0</v>
      </c>
      <c r="AU4" s="32">
        <f t="shared" si="1"/>
        <v>0</v>
      </c>
      <c r="AV4" s="32">
        <f t="shared" si="1"/>
        <v>0</v>
      </c>
      <c r="AW4" s="32">
        <f t="shared" si="1"/>
        <v>0</v>
      </c>
      <c r="AX4" s="32">
        <f t="shared" si="1"/>
        <v>0</v>
      </c>
      <c r="AY4" s="32">
        <f t="shared" si="1"/>
        <v>0</v>
      </c>
      <c r="AZ4" s="32">
        <f t="shared" si="1"/>
        <v>0</v>
      </c>
      <c r="BA4" s="32"/>
      <c r="BB4" s="32"/>
      <c r="BC4" s="32"/>
      <c r="BD4" s="32"/>
      <c r="BE4" s="55"/>
      <c r="BF4" s="53"/>
      <c r="BG4" s="57"/>
      <c r="BH4" s="91">
        <f>AG4</f>
        <v>26.3</v>
      </c>
      <c r="BI4" s="31">
        <f t="shared" ref="BI4:CA4" si="2">AH4</f>
        <v>8.1</v>
      </c>
      <c r="BJ4" s="31">
        <f t="shared" si="2"/>
        <v>59</v>
      </c>
      <c r="BK4" s="31">
        <f t="shared" si="2"/>
        <v>28.7</v>
      </c>
      <c r="BL4" s="31">
        <f t="shared" si="2"/>
        <v>33</v>
      </c>
      <c r="BM4" s="31">
        <f t="shared" si="2"/>
        <v>0</v>
      </c>
      <c r="BN4" s="31">
        <f t="shared" si="2"/>
        <v>0</v>
      </c>
      <c r="BO4" s="31">
        <f t="shared" si="2"/>
        <v>0</v>
      </c>
      <c r="BP4" s="31">
        <f t="shared" si="2"/>
        <v>0</v>
      </c>
      <c r="BQ4" s="31">
        <f t="shared" si="2"/>
        <v>0</v>
      </c>
      <c r="BR4" s="31">
        <f t="shared" si="2"/>
        <v>0</v>
      </c>
      <c r="BS4" s="31">
        <f t="shared" si="2"/>
        <v>0</v>
      </c>
      <c r="BT4" s="31">
        <f t="shared" si="2"/>
        <v>0</v>
      </c>
      <c r="BU4" s="31">
        <f t="shared" si="2"/>
        <v>0</v>
      </c>
      <c r="BV4" s="31">
        <f t="shared" si="2"/>
        <v>0</v>
      </c>
      <c r="BW4" s="31">
        <f t="shared" si="2"/>
        <v>0</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57">
        <v>24.6</v>
      </c>
      <c r="E5" s="157">
        <v>7.7</v>
      </c>
      <c r="F5" s="157">
        <v>55.9</v>
      </c>
      <c r="G5" s="157">
        <v>29.9</v>
      </c>
      <c r="H5" s="157">
        <v>29.8</v>
      </c>
      <c r="I5" s="157"/>
      <c r="J5" s="157"/>
      <c r="K5" s="157"/>
      <c r="L5" s="157"/>
      <c r="M5" s="157"/>
      <c r="N5" s="157"/>
      <c r="O5" s="157"/>
      <c r="P5" s="150"/>
      <c r="Q5" s="150"/>
      <c r="R5" s="150"/>
      <c r="S5" s="150"/>
      <c r="T5" s="150"/>
      <c r="U5" s="150"/>
      <c r="V5" s="150"/>
      <c r="W5" s="150"/>
      <c r="X5" s="16">
        <f t="shared" ref="X5:X14" si="3">IF(AE5=0,"",AVERAGE(AG5:AZ5))</f>
        <v>-4.4344344496100432E-2</v>
      </c>
      <c r="Y5" s="19">
        <f t="shared" ref="Y5:Y14" si="4">IF(AE5&lt;2,"",STDEV(AG5:AZ5)/SQRT(COUNT(AG5:AZ5))*TINV(0.1,COUNT(AG5:AZ5)-1))</f>
        <v>4.9302325378891995E-2</v>
      </c>
      <c r="Z5" s="17">
        <f t="shared" ref="Z5:Z14" si="5">IF(AE5=0,"",1-(FREQUENCY(AG5:AZ5,Z$3)+FREQUENCY(AG5:AZ5,-Z$3))/COUNT(AG5:AZ5))</f>
        <v>0</v>
      </c>
      <c r="AA5" s="18">
        <f t="shared" ref="AA5:AA14" si="6">IF(AE5=0,"",AVERAGE(BH5:CA5))</f>
        <v>-1.44</v>
      </c>
      <c r="AB5" s="20">
        <f t="shared" ref="AB5:AB14" si="7">IF(AE5&lt;2,"",STDEV(BH5:CA5)/SQRT(COUNT(BH5:CA5))*TINV(0.1,COUNT(BH5:CA5)-1))</f>
        <v>1.7818464651173973</v>
      </c>
      <c r="AC5" s="17">
        <f t="shared" ref="AC5:AC14" si="8">IF(AE5=0,"",1-(FREQUENCY(BH5:CA5,Z$3*AD$3)+FREQUENCY(BH5:CA5,-Z$3*AD$3))/COUNT(BH5:CA5))</f>
        <v>0</v>
      </c>
      <c r="AD5" s="96">
        <f t="shared" si="0"/>
        <v>1</v>
      </c>
      <c r="AE5" s="97">
        <f t="shared" ref="AE5:AE14" si="9">COUNT(D5:W5)</f>
        <v>5</v>
      </c>
      <c r="AF5" s="53" t="str">
        <f t="shared" ref="AF5:AF14" si="10">IF(A5="","",A5)</f>
        <v>Tid 1</v>
      </c>
      <c r="AG5" s="86">
        <f t="shared" ref="AG5:AV14" si="11">IF(D5*D$4=0,"",D5*$AD5/AG$4-1)</f>
        <v>-6.4638783269961975E-2</v>
      </c>
      <c r="AH5" s="5">
        <f t="shared" si="11"/>
        <v>-4.9382716049382602E-2</v>
      </c>
      <c r="AI5" s="5">
        <f t="shared" si="11"/>
        <v>-5.2542372881355992E-2</v>
      </c>
      <c r="AJ5" s="5">
        <f t="shared" si="11"/>
        <v>4.1811846689895349E-2</v>
      </c>
      <c r="AK5" s="5">
        <f t="shared" si="11"/>
        <v>-9.6969696969696928E-2</v>
      </c>
      <c r="AL5" s="5" t="str">
        <f t="shared" si="11"/>
        <v/>
      </c>
      <c r="AM5" s="5" t="str">
        <f t="shared" si="11"/>
        <v/>
      </c>
      <c r="AN5" s="5" t="str">
        <f t="shared" si="11"/>
        <v/>
      </c>
      <c r="AO5" s="5" t="str">
        <f t="shared" si="11"/>
        <v/>
      </c>
      <c r="AP5" s="5" t="str">
        <f t="shared" si="11"/>
        <v/>
      </c>
      <c r="AQ5" s="5" t="str">
        <f t="shared" si="11"/>
        <v/>
      </c>
      <c r="AR5" s="5" t="str">
        <f t="shared" si="11"/>
        <v/>
      </c>
      <c r="AS5" s="5" t="str">
        <f t="shared" si="11"/>
        <v/>
      </c>
      <c r="AT5" s="5" t="str">
        <f t="shared" si="11"/>
        <v/>
      </c>
      <c r="AU5" s="5" t="str">
        <f t="shared" si="11"/>
        <v/>
      </c>
      <c r="AV5" s="5" t="str">
        <f t="shared" si="11"/>
        <v/>
      </c>
      <c r="AW5" s="5" t="str">
        <f t="shared" ref="AW5:AZ14" si="12">IF(T5*T$4=0,"",T5*$AD5/AW$4-1)</f>
        <v/>
      </c>
      <c r="AX5" s="5" t="str">
        <f t="shared" si="12"/>
        <v/>
      </c>
      <c r="AY5" s="5" t="str">
        <f t="shared" si="12"/>
        <v/>
      </c>
      <c r="AZ5" s="5" t="str">
        <f t="shared" si="12"/>
        <v/>
      </c>
      <c r="BA5" s="3">
        <f t="shared" ref="BA5:BA14" si="13">IF(AE5=0,"",Z$3)</f>
        <v>0.20899999999999999</v>
      </c>
      <c r="BB5" s="3">
        <f t="shared" ref="BB5:BB14" si="14">IF(AE5=0,"",X$3)</f>
        <v>0.158</v>
      </c>
      <c r="BC5" s="3">
        <f t="shared" ref="BC5:BC14" si="15">IF(AE5=0,"",-BB5)</f>
        <v>-0.158</v>
      </c>
      <c r="BD5" s="3">
        <f t="shared" ref="BD5:BD14" si="16">IF(AE5=0,"",-BA5)</f>
        <v>-0.20899999999999999</v>
      </c>
      <c r="BE5" s="56">
        <f t="shared" ref="BE5:BE14" si="17">IF(AE5=0,"",AVERAGE(AG5:AZ5))</f>
        <v>-4.4344344496100432E-2</v>
      </c>
      <c r="BF5" s="56">
        <f t="shared" ref="BF5:BF14" si="18">IF(AE5&lt;2,"",STDEV(AG5:AZ5)/SQRT(AE5)*TINV(0.05,AE5-1))</f>
        <v>6.4209680006581643E-2</v>
      </c>
      <c r="BG5" s="58">
        <f t="shared" ref="BG5:BG14" si="19">IF(CG5="","",-CG5)</f>
        <v>-2.3206165321165626</v>
      </c>
      <c r="BH5" s="92">
        <f t="shared" ref="BH5:BW14" si="20">IF(D5*D$4=0,"",D5*$AD5-AG$4)</f>
        <v>-1.6999999999999993</v>
      </c>
      <c r="BI5" s="4">
        <f t="shared" si="20"/>
        <v>-0.39999999999999947</v>
      </c>
      <c r="BJ5" s="4">
        <f t="shared" si="20"/>
        <v>-3.1000000000000014</v>
      </c>
      <c r="BK5" s="4">
        <f t="shared" si="20"/>
        <v>1.1999999999999993</v>
      </c>
      <c r="BL5" s="4">
        <f t="shared" si="20"/>
        <v>-3.1999999999999993</v>
      </c>
      <c r="BM5" s="4" t="str">
        <f t="shared" si="20"/>
        <v/>
      </c>
      <c r="BN5" s="4" t="str">
        <f t="shared" si="20"/>
        <v/>
      </c>
      <c r="BO5" s="4" t="str">
        <f t="shared" si="20"/>
        <v/>
      </c>
      <c r="BP5" s="4" t="str">
        <f t="shared" si="20"/>
        <v/>
      </c>
      <c r="BQ5" s="4" t="str">
        <f t="shared" si="20"/>
        <v/>
      </c>
      <c r="BR5" s="4" t="str">
        <f t="shared" si="20"/>
        <v/>
      </c>
      <c r="BS5" s="4" t="str">
        <f t="shared" si="20"/>
        <v/>
      </c>
      <c r="BT5" s="4" t="str">
        <f t="shared" si="20"/>
        <v/>
      </c>
      <c r="BU5" s="4" t="str">
        <f t="shared" si="20"/>
        <v/>
      </c>
      <c r="BV5" s="4" t="str">
        <f t="shared" si="20"/>
        <v/>
      </c>
      <c r="BW5" s="4" t="str">
        <f t="shared" si="20"/>
        <v/>
      </c>
      <c r="BX5" s="4" t="str">
        <f t="shared" ref="BX5:CA14" si="21">IF(T5*T$4=0,"",T5*$AD5-AW$4)</f>
        <v/>
      </c>
      <c r="BY5" s="4" t="str">
        <f t="shared" si="21"/>
        <v/>
      </c>
      <c r="BZ5" s="4" t="str">
        <f t="shared" si="21"/>
        <v/>
      </c>
      <c r="CA5" s="4" t="str">
        <f t="shared" si="21"/>
        <v/>
      </c>
      <c r="CB5" s="93">
        <f t="shared" ref="CB5:CB14" si="22">IF(AE5=0,"",AC$3)</f>
        <v>6.4831799999999999</v>
      </c>
      <c r="CC5" s="93">
        <f t="shared" ref="CC5:CC14" si="23">IF(AE5=0,"",AA$3)</f>
        <v>4.9011600000000008</v>
      </c>
      <c r="CD5" s="93">
        <f t="shared" ref="CD5:CD14" si="24">IF(AE5=0,"",-CC5)</f>
        <v>-4.9011600000000008</v>
      </c>
      <c r="CE5" s="93">
        <f t="shared" ref="CE5:CE14" si="25">IF(AE5=0,"",-CB5)</f>
        <v>-6.4831799999999999</v>
      </c>
      <c r="CF5" s="59">
        <f t="shared" ref="CF5:CF14" si="26">IF(AE5=0,"",AVERAGE(BH5:CA5))</f>
        <v>-1.44</v>
      </c>
      <c r="CG5" s="58">
        <f t="shared" ref="CG5:CG14" si="27">IF(AE5&lt;2,"",STDEV(BH5:CA5)/SQRT(AE5)*TINV(0.05,AE5-1))</f>
        <v>2.3206165321165626</v>
      </c>
      <c r="CI5"/>
      <c r="CJ5"/>
      <c r="CK5"/>
      <c r="CL5"/>
      <c r="CM5"/>
      <c r="CN5"/>
      <c r="CO5"/>
      <c r="CP5"/>
      <c r="CQ5"/>
      <c r="CR5"/>
      <c r="CS5"/>
    </row>
    <row r="6" spans="1:97" s="2" customFormat="1" ht="24.75" customHeight="1" x14ac:dyDescent="0.25">
      <c r="A6" s="84" t="s">
        <v>16</v>
      </c>
      <c r="B6" s="141" t="s">
        <v>85</v>
      </c>
      <c r="C6" s="22">
        <v>1</v>
      </c>
      <c r="D6" s="157">
        <v>25</v>
      </c>
      <c r="E6" s="157">
        <v>7.6</v>
      </c>
      <c r="F6" s="157">
        <v>55.8</v>
      </c>
      <c r="G6" s="157">
        <v>30.8</v>
      </c>
      <c r="H6" s="157">
        <v>30.4</v>
      </c>
      <c r="I6" s="157"/>
      <c r="J6" s="157"/>
      <c r="K6" s="157"/>
      <c r="L6" s="157"/>
      <c r="M6" s="157"/>
      <c r="N6" s="157"/>
      <c r="O6" s="157"/>
      <c r="P6" s="153"/>
      <c r="Q6" s="150"/>
      <c r="R6" s="150"/>
      <c r="S6" s="150"/>
      <c r="T6" s="150"/>
      <c r="U6" s="150"/>
      <c r="V6" s="150"/>
      <c r="W6" s="150"/>
      <c r="X6" s="16">
        <f t="shared" si="3"/>
        <v>-3.4202497614512037E-2</v>
      </c>
      <c r="Y6" s="19">
        <f t="shared" si="4"/>
        <v>5.8203323292003464E-2</v>
      </c>
      <c r="Z6" s="17">
        <f t="shared" si="5"/>
        <v>0</v>
      </c>
      <c r="AA6" s="18">
        <f t="shared" si="6"/>
        <v>-1.1000000000000008</v>
      </c>
      <c r="AB6" s="20">
        <f t="shared" si="7"/>
        <v>1.9827321233896298</v>
      </c>
      <c r="AC6" s="17">
        <f t="shared" si="8"/>
        <v>0</v>
      </c>
      <c r="AD6" s="96">
        <f t="shared" si="0"/>
        <v>1</v>
      </c>
      <c r="AE6" s="97">
        <f t="shared" si="9"/>
        <v>5</v>
      </c>
      <c r="AF6" s="53" t="str">
        <f t="shared" si="10"/>
        <v>Tid 2</v>
      </c>
      <c r="AG6" s="86">
        <f t="shared" si="11"/>
        <v>-4.9429657794676785E-2</v>
      </c>
      <c r="AH6" s="5">
        <f t="shared" si="11"/>
        <v>-6.1728395061728447E-2</v>
      </c>
      <c r="AI6" s="5">
        <f t="shared" si="11"/>
        <v>-5.4237288135593253E-2</v>
      </c>
      <c r="AJ6" s="5">
        <f t="shared" si="11"/>
        <v>7.3170731707317138E-2</v>
      </c>
      <c r="AK6" s="5">
        <f t="shared" si="11"/>
        <v>-7.8787878787878851E-2</v>
      </c>
      <c r="AL6" s="5" t="str">
        <f t="shared" si="11"/>
        <v/>
      </c>
      <c r="AM6" s="5" t="str">
        <f t="shared" si="11"/>
        <v/>
      </c>
      <c r="AN6" s="5" t="str">
        <f t="shared" si="11"/>
        <v/>
      </c>
      <c r="AO6" s="5" t="str">
        <f t="shared" si="11"/>
        <v/>
      </c>
      <c r="AP6" s="5" t="str">
        <f t="shared" si="11"/>
        <v/>
      </c>
      <c r="AQ6" s="5" t="str">
        <f t="shared" si="11"/>
        <v/>
      </c>
      <c r="AR6" s="5" t="str">
        <f t="shared" si="11"/>
        <v/>
      </c>
      <c r="AS6" s="5" t="str">
        <f t="shared" si="11"/>
        <v/>
      </c>
      <c r="AT6" s="5" t="str">
        <f t="shared" si="11"/>
        <v/>
      </c>
      <c r="AU6" s="5" t="str">
        <f t="shared" si="11"/>
        <v/>
      </c>
      <c r="AV6" s="5" t="str">
        <f t="shared" si="11"/>
        <v/>
      </c>
      <c r="AW6" s="5" t="str">
        <f t="shared" si="12"/>
        <v/>
      </c>
      <c r="AX6" s="5" t="str">
        <f t="shared" si="12"/>
        <v/>
      </c>
      <c r="AY6" s="5" t="str">
        <f t="shared" si="12"/>
        <v/>
      </c>
      <c r="AZ6" s="5" t="str">
        <f t="shared" si="12"/>
        <v/>
      </c>
      <c r="BA6" s="3">
        <f t="shared" si="13"/>
        <v>0.20899999999999999</v>
      </c>
      <c r="BB6" s="3">
        <f t="shared" si="14"/>
        <v>0.158</v>
      </c>
      <c r="BC6" s="3">
        <f t="shared" si="15"/>
        <v>-0.158</v>
      </c>
      <c r="BD6" s="3">
        <f t="shared" si="16"/>
        <v>-0.20899999999999999</v>
      </c>
      <c r="BE6" s="56">
        <f t="shared" si="17"/>
        <v>-3.4202497614512037E-2</v>
      </c>
      <c r="BF6" s="56">
        <f t="shared" si="18"/>
        <v>7.5802038447038297E-2</v>
      </c>
      <c r="BG6" s="58">
        <f t="shared" si="19"/>
        <v>-2.5822432147617178</v>
      </c>
      <c r="BH6" s="92">
        <f t="shared" si="20"/>
        <v>-1.3000000000000007</v>
      </c>
      <c r="BI6" s="4">
        <f t="shared" si="20"/>
        <v>-0.5</v>
      </c>
      <c r="BJ6" s="4">
        <f t="shared" si="20"/>
        <v>-3.2000000000000028</v>
      </c>
      <c r="BK6" s="4">
        <f t="shared" si="20"/>
        <v>2.1000000000000014</v>
      </c>
      <c r="BL6" s="4">
        <f t="shared" si="20"/>
        <v>-2.6000000000000014</v>
      </c>
      <c r="BM6" s="4" t="str">
        <f t="shared" si="20"/>
        <v/>
      </c>
      <c r="BN6" s="4" t="str">
        <f t="shared" si="20"/>
        <v/>
      </c>
      <c r="BO6" s="4" t="str">
        <f t="shared" si="20"/>
        <v/>
      </c>
      <c r="BP6" s="4" t="str">
        <f t="shared" si="20"/>
        <v/>
      </c>
      <c r="BQ6" s="4" t="str">
        <f t="shared" si="20"/>
        <v/>
      </c>
      <c r="BR6" s="4" t="str">
        <f t="shared" si="20"/>
        <v/>
      </c>
      <c r="BS6" s="4" t="str">
        <f t="shared" si="20"/>
        <v/>
      </c>
      <c r="BT6" s="4" t="str">
        <f t="shared" si="20"/>
        <v/>
      </c>
      <c r="BU6" s="4" t="str">
        <f t="shared" si="20"/>
        <v/>
      </c>
      <c r="BV6" s="4" t="str">
        <f t="shared" si="20"/>
        <v/>
      </c>
      <c r="BW6" s="4" t="str">
        <f t="shared" si="20"/>
        <v/>
      </c>
      <c r="BX6" s="4" t="str">
        <f t="shared" si="21"/>
        <v/>
      </c>
      <c r="BY6" s="4" t="str">
        <f t="shared" si="21"/>
        <v/>
      </c>
      <c r="BZ6" s="4" t="str">
        <f t="shared" si="21"/>
        <v/>
      </c>
      <c r="CA6" s="4" t="str">
        <f t="shared" si="21"/>
        <v/>
      </c>
      <c r="CB6" s="93">
        <f t="shared" si="22"/>
        <v>6.4831799999999999</v>
      </c>
      <c r="CC6" s="93">
        <f t="shared" si="23"/>
        <v>4.9011600000000008</v>
      </c>
      <c r="CD6" s="93">
        <f t="shared" si="24"/>
        <v>-4.9011600000000008</v>
      </c>
      <c r="CE6" s="93">
        <f t="shared" si="25"/>
        <v>-6.4831799999999999</v>
      </c>
      <c r="CF6" s="59">
        <f t="shared" si="26"/>
        <v>-1.1000000000000008</v>
      </c>
      <c r="CG6" s="58">
        <f t="shared" si="27"/>
        <v>2.5822432147617178</v>
      </c>
      <c r="CH6" s="15"/>
      <c r="CI6"/>
      <c r="CJ6"/>
      <c r="CK6"/>
      <c r="CL6"/>
      <c r="CM6"/>
      <c r="CN6"/>
      <c r="CO6"/>
      <c r="CP6"/>
      <c r="CQ6"/>
      <c r="CR6"/>
      <c r="CS6"/>
    </row>
    <row r="7" spans="1:97" s="2" customFormat="1" ht="24" customHeight="1" x14ac:dyDescent="0.25">
      <c r="A7" s="84" t="s">
        <v>17</v>
      </c>
      <c r="B7" s="141" t="s">
        <v>79</v>
      </c>
      <c r="C7" s="22">
        <v>1</v>
      </c>
      <c r="D7" s="157">
        <v>25.7</v>
      </c>
      <c r="E7" s="157">
        <v>7.7</v>
      </c>
      <c r="F7" s="157">
        <v>56</v>
      </c>
      <c r="G7" s="157">
        <v>28.6</v>
      </c>
      <c r="H7" s="157">
        <v>30.2</v>
      </c>
      <c r="I7" s="158"/>
      <c r="J7" s="158"/>
      <c r="K7" s="157"/>
      <c r="L7" s="157"/>
      <c r="M7" s="157"/>
      <c r="N7" s="157"/>
      <c r="O7" s="157"/>
      <c r="P7" s="150"/>
      <c r="Q7" s="150"/>
      <c r="R7" s="150"/>
      <c r="S7" s="150"/>
      <c r="T7" s="150"/>
      <c r="U7" s="150"/>
      <c r="V7" s="150"/>
      <c r="W7" s="150"/>
      <c r="X7" s="16">
        <f t="shared" si="3"/>
        <v>-4.2275333459081035E-2</v>
      </c>
      <c r="Y7" s="19">
        <f t="shared" si="4"/>
        <v>2.9462584342974951E-2</v>
      </c>
      <c r="Z7" s="17">
        <f t="shared" si="5"/>
        <v>0</v>
      </c>
      <c r="AA7" s="18">
        <f t="shared" si="6"/>
        <v>-1.38</v>
      </c>
      <c r="AB7" s="20">
        <f t="shared" si="7"/>
        <v>1.3354280327571701</v>
      </c>
      <c r="AC7" s="17">
        <f t="shared" si="8"/>
        <v>0</v>
      </c>
      <c r="AD7" s="96">
        <f t="shared" si="0"/>
        <v>1</v>
      </c>
      <c r="AE7" s="97">
        <f t="shared" si="9"/>
        <v>5</v>
      </c>
      <c r="AF7" s="53" t="str">
        <f t="shared" si="10"/>
        <v>Tid 3</v>
      </c>
      <c r="AG7" s="86">
        <f t="shared" si="11"/>
        <v>-2.2813688212927841E-2</v>
      </c>
      <c r="AH7" s="5">
        <f t="shared" si="11"/>
        <v>-4.9382716049382602E-2</v>
      </c>
      <c r="AI7" s="5">
        <f t="shared" si="11"/>
        <v>-5.084745762711862E-2</v>
      </c>
      <c r="AJ7" s="5">
        <f t="shared" si="11"/>
        <v>-3.4843205574912606E-3</v>
      </c>
      <c r="AK7" s="5">
        <f t="shared" si="11"/>
        <v>-8.484848484848484E-2</v>
      </c>
      <c r="AL7" s="5" t="str">
        <f t="shared" si="11"/>
        <v/>
      </c>
      <c r="AM7" s="5" t="str">
        <f t="shared" si="11"/>
        <v/>
      </c>
      <c r="AN7" s="5" t="str">
        <f t="shared" si="11"/>
        <v/>
      </c>
      <c r="AO7" s="5" t="str">
        <f t="shared" si="11"/>
        <v/>
      </c>
      <c r="AP7" s="5" t="str">
        <f t="shared" si="11"/>
        <v/>
      </c>
      <c r="AQ7" s="5" t="str">
        <f t="shared" si="11"/>
        <v/>
      </c>
      <c r="AR7" s="5" t="str">
        <f t="shared" si="11"/>
        <v/>
      </c>
      <c r="AS7" s="5" t="str">
        <f t="shared" si="11"/>
        <v/>
      </c>
      <c r="AT7" s="5" t="str">
        <f t="shared" si="11"/>
        <v/>
      </c>
      <c r="AU7" s="5" t="str">
        <f t="shared" si="11"/>
        <v/>
      </c>
      <c r="AV7" s="5" t="str">
        <f t="shared" si="11"/>
        <v/>
      </c>
      <c r="AW7" s="5" t="str">
        <f t="shared" si="12"/>
        <v/>
      </c>
      <c r="AX7" s="5" t="str">
        <f t="shared" si="12"/>
        <v/>
      </c>
      <c r="AY7" s="5" t="str">
        <f t="shared" si="12"/>
        <v/>
      </c>
      <c r="AZ7" s="5" t="str">
        <f t="shared" si="12"/>
        <v/>
      </c>
      <c r="BA7" s="3">
        <f t="shared" si="13"/>
        <v>0.20899999999999999</v>
      </c>
      <c r="BB7" s="3">
        <f t="shared" si="14"/>
        <v>0.158</v>
      </c>
      <c r="BC7" s="3">
        <f t="shared" si="15"/>
        <v>-0.158</v>
      </c>
      <c r="BD7" s="3">
        <f t="shared" si="16"/>
        <v>-0.20899999999999999</v>
      </c>
      <c r="BE7" s="56">
        <f t="shared" si="17"/>
        <v>-4.2275333459081035E-2</v>
      </c>
      <c r="BF7" s="56">
        <f t="shared" si="18"/>
        <v>3.8371072729143134E-2</v>
      </c>
      <c r="BG7" s="58">
        <f t="shared" si="19"/>
        <v>-1.7392162742057622</v>
      </c>
      <c r="BH7" s="92">
        <f t="shared" si="20"/>
        <v>-0.60000000000000142</v>
      </c>
      <c r="BI7" s="4">
        <f t="shared" si="20"/>
        <v>-0.39999999999999947</v>
      </c>
      <c r="BJ7" s="4">
        <f t="shared" si="20"/>
        <v>-3</v>
      </c>
      <c r="BK7" s="4">
        <f t="shared" si="20"/>
        <v>-9.9999999999997868E-2</v>
      </c>
      <c r="BL7" s="4">
        <f t="shared" si="20"/>
        <v>-2.8000000000000007</v>
      </c>
      <c r="BM7" s="4" t="str">
        <f t="shared" si="20"/>
        <v/>
      </c>
      <c r="BN7" s="4" t="str">
        <f t="shared" si="20"/>
        <v/>
      </c>
      <c r="BO7" s="4" t="str">
        <f t="shared" si="20"/>
        <v/>
      </c>
      <c r="BP7" s="4" t="str">
        <f t="shared" si="20"/>
        <v/>
      </c>
      <c r="BQ7" s="4" t="str">
        <f t="shared" si="20"/>
        <v/>
      </c>
      <c r="BR7" s="4" t="str">
        <f t="shared" si="20"/>
        <v/>
      </c>
      <c r="BS7" s="4" t="str">
        <f t="shared" si="20"/>
        <v/>
      </c>
      <c r="BT7" s="4" t="str">
        <f t="shared" si="20"/>
        <v/>
      </c>
      <c r="BU7" s="4" t="str">
        <f t="shared" si="20"/>
        <v/>
      </c>
      <c r="BV7" s="4" t="str">
        <f t="shared" si="20"/>
        <v/>
      </c>
      <c r="BW7" s="4" t="str">
        <f t="shared" si="20"/>
        <v/>
      </c>
      <c r="BX7" s="4" t="str">
        <f t="shared" si="21"/>
        <v/>
      </c>
      <c r="BY7" s="4" t="str">
        <f t="shared" si="21"/>
        <v/>
      </c>
      <c r="BZ7" s="4" t="str">
        <f t="shared" si="21"/>
        <v/>
      </c>
      <c r="CA7" s="4" t="str">
        <f t="shared" si="21"/>
        <v/>
      </c>
      <c r="CB7" s="93">
        <f t="shared" si="22"/>
        <v>6.4831799999999999</v>
      </c>
      <c r="CC7" s="93">
        <f t="shared" si="23"/>
        <v>4.9011600000000008</v>
      </c>
      <c r="CD7" s="93">
        <f t="shared" si="24"/>
        <v>-4.9011600000000008</v>
      </c>
      <c r="CE7" s="93">
        <f t="shared" si="25"/>
        <v>-6.4831799999999999</v>
      </c>
      <c r="CF7" s="59">
        <f t="shared" si="26"/>
        <v>-1.38</v>
      </c>
      <c r="CG7" s="58">
        <f t="shared" si="27"/>
        <v>1.7392162742057622</v>
      </c>
      <c r="CH7" s="15"/>
      <c r="CM7"/>
      <c r="CN7"/>
      <c r="CO7"/>
      <c r="CP7"/>
      <c r="CQ7"/>
      <c r="CR7"/>
      <c r="CS7"/>
    </row>
    <row r="8" spans="1:97" s="2" customFormat="1" ht="24" customHeight="1" x14ac:dyDescent="0.25">
      <c r="A8" s="84" t="s">
        <v>18</v>
      </c>
      <c r="B8" s="141" t="s">
        <v>80</v>
      </c>
      <c r="C8" s="22">
        <v>1</v>
      </c>
      <c r="D8" s="157">
        <v>26</v>
      </c>
      <c r="E8" s="157">
        <v>7.6</v>
      </c>
      <c r="F8" s="157">
        <v>56.4</v>
      </c>
      <c r="G8" s="157">
        <v>29.6</v>
      </c>
      <c r="H8" s="157">
        <v>29.4</v>
      </c>
      <c r="I8" s="157"/>
      <c r="J8" s="157"/>
      <c r="K8" s="157"/>
      <c r="L8" s="157"/>
      <c r="M8" s="157"/>
      <c r="N8" s="157"/>
      <c r="O8" s="157"/>
      <c r="P8" s="150"/>
      <c r="Q8" s="150"/>
      <c r="R8" s="150"/>
      <c r="S8" s="150"/>
      <c r="T8" s="150"/>
      <c r="U8" s="150"/>
      <c r="V8" s="150"/>
      <c r="W8" s="150"/>
      <c r="X8" s="16">
        <f t="shared" si="3"/>
        <v>-3.898701197036987E-2</v>
      </c>
      <c r="Y8" s="19">
        <f t="shared" si="4"/>
        <v>5.0373767091208319E-2</v>
      </c>
      <c r="Z8" s="17">
        <f t="shared" si="5"/>
        <v>0</v>
      </c>
      <c r="AA8" s="18">
        <f t="shared" si="6"/>
        <v>-1.2200000000000002</v>
      </c>
      <c r="AB8" s="20">
        <f t="shared" si="7"/>
        <v>1.7468139745425875</v>
      </c>
      <c r="AC8" s="17">
        <f t="shared" si="8"/>
        <v>0</v>
      </c>
      <c r="AD8" s="96">
        <f t="shared" si="0"/>
        <v>1</v>
      </c>
      <c r="AE8" s="97">
        <f t="shared" si="9"/>
        <v>5</v>
      </c>
      <c r="AF8" s="53" t="str">
        <f t="shared" si="10"/>
        <v>Tid 4</v>
      </c>
      <c r="AG8" s="86">
        <f t="shared" si="11"/>
        <v>-1.1406844106463865E-2</v>
      </c>
      <c r="AH8" s="5">
        <f t="shared" si="11"/>
        <v>-6.1728395061728447E-2</v>
      </c>
      <c r="AI8" s="5">
        <f t="shared" si="11"/>
        <v>-4.4067796610169463E-2</v>
      </c>
      <c r="AJ8" s="5">
        <f t="shared" si="11"/>
        <v>3.1358885017421567E-2</v>
      </c>
      <c r="AK8" s="5">
        <f t="shared" si="11"/>
        <v>-0.10909090909090913</v>
      </c>
      <c r="AL8" s="5" t="str">
        <f t="shared" si="11"/>
        <v/>
      </c>
      <c r="AM8" s="5" t="str">
        <f t="shared" si="11"/>
        <v/>
      </c>
      <c r="AN8" s="5" t="str">
        <f t="shared" si="11"/>
        <v/>
      </c>
      <c r="AO8" s="5" t="str">
        <f t="shared" si="11"/>
        <v/>
      </c>
      <c r="AP8" s="5" t="str">
        <f t="shared" si="11"/>
        <v/>
      </c>
      <c r="AQ8" s="5" t="str">
        <f t="shared" si="11"/>
        <v/>
      </c>
      <c r="AR8" s="5" t="str">
        <f t="shared" si="11"/>
        <v/>
      </c>
      <c r="AS8" s="5" t="str">
        <f t="shared" si="11"/>
        <v/>
      </c>
      <c r="AT8" s="5" t="str">
        <f t="shared" si="11"/>
        <v/>
      </c>
      <c r="AU8" s="5" t="str">
        <f t="shared" si="11"/>
        <v/>
      </c>
      <c r="AV8" s="5" t="str">
        <f t="shared" si="11"/>
        <v/>
      </c>
      <c r="AW8" s="5" t="str">
        <f t="shared" si="12"/>
        <v/>
      </c>
      <c r="AX8" s="5" t="str">
        <f t="shared" si="12"/>
        <v/>
      </c>
      <c r="AY8" s="5" t="str">
        <f t="shared" si="12"/>
        <v/>
      </c>
      <c r="AZ8" s="5" t="str">
        <f t="shared" si="12"/>
        <v/>
      </c>
      <c r="BA8" s="3">
        <f t="shared" si="13"/>
        <v>0.20899999999999999</v>
      </c>
      <c r="BB8" s="3">
        <f t="shared" si="14"/>
        <v>0.158</v>
      </c>
      <c r="BC8" s="3">
        <f t="shared" si="15"/>
        <v>-0.158</v>
      </c>
      <c r="BD8" s="3">
        <f t="shared" si="16"/>
        <v>-0.20899999999999999</v>
      </c>
      <c r="BE8" s="56">
        <f t="shared" si="17"/>
        <v>-3.898701197036987E-2</v>
      </c>
      <c r="BF8" s="56">
        <f t="shared" si="18"/>
        <v>6.5605089431285762E-2</v>
      </c>
      <c r="BG8" s="58">
        <f t="shared" si="19"/>
        <v>-2.2749914020166102</v>
      </c>
      <c r="BH8" s="92">
        <f t="shared" si="20"/>
        <v>-0.30000000000000071</v>
      </c>
      <c r="BI8" s="4">
        <f t="shared" si="20"/>
        <v>-0.5</v>
      </c>
      <c r="BJ8" s="4">
        <f t="shared" si="20"/>
        <v>-2.6000000000000014</v>
      </c>
      <c r="BK8" s="4">
        <f t="shared" si="20"/>
        <v>0.90000000000000213</v>
      </c>
      <c r="BL8" s="4">
        <f t="shared" si="20"/>
        <v>-3.6000000000000014</v>
      </c>
      <c r="BM8" s="4" t="str">
        <f t="shared" si="20"/>
        <v/>
      </c>
      <c r="BN8" s="4" t="str">
        <f t="shared" si="20"/>
        <v/>
      </c>
      <c r="BO8" s="4" t="str">
        <f t="shared" si="20"/>
        <v/>
      </c>
      <c r="BP8" s="4" t="str">
        <f t="shared" si="20"/>
        <v/>
      </c>
      <c r="BQ8" s="4" t="str">
        <f t="shared" si="20"/>
        <v/>
      </c>
      <c r="BR8" s="4" t="str">
        <f t="shared" si="20"/>
        <v/>
      </c>
      <c r="BS8" s="4" t="str">
        <f t="shared" si="20"/>
        <v/>
      </c>
      <c r="BT8" s="4" t="str">
        <f t="shared" si="20"/>
        <v/>
      </c>
      <c r="BU8" s="4" t="str">
        <f t="shared" si="20"/>
        <v/>
      </c>
      <c r="BV8" s="4" t="str">
        <f t="shared" si="20"/>
        <v/>
      </c>
      <c r="BW8" s="4" t="str">
        <f t="shared" si="20"/>
        <v/>
      </c>
      <c r="BX8" s="4" t="str">
        <f t="shared" si="21"/>
        <v/>
      </c>
      <c r="BY8" s="4" t="str">
        <f t="shared" si="21"/>
        <v/>
      </c>
      <c r="BZ8" s="4" t="str">
        <f t="shared" si="21"/>
        <v/>
      </c>
      <c r="CA8" s="4" t="str">
        <f t="shared" si="21"/>
        <v/>
      </c>
      <c r="CB8" s="93">
        <f t="shared" si="22"/>
        <v>6.4831799999999999</v>
      </c>
      <c r="CC8" s="93">
        <f t="shared" si="23"/>
        <v>4.9011600000000008</v>
      </c>
      <c r="CD8" s="93">
        <f t="shared" si="24"/>
        <v>-4.9011600000000008</v>
      </c>
      <c r="CE8" s="93">
        <f t="shared" si="25"/>
        <v>-6.4831799999999999</v>
      </c>
      <c r="CF8" s="59">
        <f t="shared" si="26"/>
        <v>-1.2200000000000002</v>
      </c>
      <c r="CG8" s="58">
        <f t="shared" si="27"/>
        <v>2.2749914020166102</v>
      </c>
      <c r="CH8" s="15"/>
      <c r="CM8"/>
      <c r="CN8"/>
      <c r="CO8"/>
      <c r="CP8"/>
      <c r="CQ8"/>
      <c r="CR8"/>
      <c r="CS8"/>
    </row>
    <row r="9" spans="1:97" s="2" customFormat="1" ht="24" customHeight="1" x14ac:dyDescent="0.25">
      <c r="A9" s="84" t="s">
        <v>90</v>
      </c>
      <c r="B9" s="141" t="s">
        <v>91</v>
      </c>
      <c r="C9" s="22">
        <v>1</v>
      </c>
      <c r="D9" s="157">
        <v>25.4</v>
      </c>
      <c r="E9" s="159">
        <v>8.3000000000000007</v>
      </c>
      <c r="F9" s="157">
        <v>57</v>
      </c>
      <c r="G9" s="157">
        <v>29.4</v>
      </c>
      <c r="H9" s="157">
        <v>30.5</v>
      </c>
      <c r="I9" s="157"/>
      <c r="J9" s="157"/>
      <c r="K9" s="157"/>
      <c r="L9" s="157"/>
      <c r="M9" s="157"/>
      <c r="N9" s="157"/>
      <c r="O9" s="157"/>
      <c r="P9" s="150"/>
      <c r="Q9" s="150"/>
      <c r="R9" s="150"/>
      <c r="S9" s="150"/>
      <c r="T9" s="150"/>
      <c r="U9" s="150"/>
      <c r="V9" s="150"/>
      <c r="W9" s="150"/>
      <c r="X9" s="16">
        <f t="shared" si="3"/>
        <v>-1.8958962246916556E-2</v>
      </c>
      <c r="Y9" s="19">
        <f t="shared" si="4"/>
        <v>4.1191246908430616E-2</v>
      </c>
      <c r="Z9" s="17">
        <f t="shared" si="5"/>
        <v>0</v>
      </c>
      <c r="AA9" s="18">
        <f t="shared" si="6"/>
        <v>-0.90000000000000036</v>
      </c>
      <c r="AB9" s="20">
        <f t="shared" si="7"/>
        <v>1.3089608709124834</v>
      </c>
      <c r="AC9" s="17">
        <f t="shared" si="8"/>
        <v>0</v>
      </c>
      <c r="AD9" s="96">
        <f t="shared" si="0"/>
        <v>1</v>
      </c>
      <c r="AE9" s="97">
        <f t="shared" si="9"/>
        <v>5</v>
      </c>
      <c r="AF9" s="53" t="str">
        <f t="shared" si="10"/>
        <v>Tid 5</v>
      </c>
      <c r="AG9" s="86">
        <f t="shared" si="11"/>
        <v>-3.4220532319391705E-2</v>
      </c>
      <c r="AH9" s="5">
        <f t="shared" si="11"/>
        <v>2.4691358024691468E-2</v>
      </c>
      <c r="AI9" s="5">
        <f t="shared" si="11"/>
        <v>-3.3898305084745783E-2</v>
      </c>
      <c r="AJ9" s="5">
        <f t="shared" si="11"/>
        <v>2.4390243902439046E-2</v>
      </c>
      <c r="AK9" s="5">
        <f t="shared" si="11"/>
        <v>-7.5757575757575801E-2</v>
      </c>
      <c r="AL9" s="5" t="str">
        <f t="shared" si="11"/>
        <v/>
      </c>
      <c r="AM9" s="5" t="str">
        <f t="shared" si="11"/>
        <v/>
      </c>
      <c r="AN9" s="5" t="str">
        <f t="shared" si="11"/>
        <v/>
      </c>
      <c r="AO9" s="5" t="str">
        <f t="shared" si="11"/>
        <v/>
      </c>
      <c r="AP9" s="5" t="str">
        <f t="shared" si="11"/>
        <v/>
      </c>
      <c r="AQ9" s="5" t="str">
        <f t="shared" si="11"/>
        <v/>
      </c>
      <c r="AR9" s="5" t="str">
        <f t="shared" si="11"/>
        <v/>
      </c>
      <c r="AS9" s="5" t="str">
        <f t="shared" si="11"/>
        <v/>
      </c>
      <c r="AT9" s="5" t="str">
        <f t="shared" si="11"/>
        <v/>
      </c>
      <c r="AU9" s="5" t="str">
        <f t="shared" si="11"/>
        <v/>
      </c>
      <c r="AV9" s="5" t="str">
        <f t="shared" si="11"/>
        <v/>
      </c>
      <c r="AW9" s="5" t="str">
        <f t="shared" si="12"/>
        <v/>
      </c>
      <c r="AX9" s="5" t="str">
        <f t="shared" si="12"/>
        <v/>
      </c>
      <c r="AY9" s="5" t="str">
        <f t="shared" si="12"/>
        <v/>
      </c>
      <c r="AZ9" s="5" t="str">
        <f t="shared" si="12"/>
        <v/>
      </c>
      <c r="BA9" s="3">
        <f t="shared" si="13"/>
        <v>0.20899999999999999</v>
      </c>
      <c r="BB9" s="3">
        <f t="shared" si="14"/>
        <v>0.158</v>
      </c>
      <c r="BC9" s="3">
        <f t="shared" si="15"/>
        <v>-0.158</v>
      </c>
      <c r="BD9" s="3">
        <f t="shared" si="16"/>
        <v>-0.20899999999999999</v>
      </c>
      <c r="BE9" s="56">
        <f t="shared" si="17"/>
        <v>-1.8958962246916556E-2</v>
      </c>
      <c r="BF9" s="56">
        <f t="shared" si="18"/>
        <v>5.3646085914535534E-2</v>
      </c>
      <c r="BG9" s="58">
        <f t="shared" si="19"/>
        <v>-1.7047463383625874</v>
      </c>
      <c r="BH9" s="92">
        <f t="shared" si="20"/>
        <v>-0.90000000000000213</v>
      </c>
      <c r="BI9" s="4">
        <f t="shared" si="20"/>
        <v>0.20000000000000107</v>
      </c>
      <c r="BJ9" s="4">
        <f t="shared" si="20"/>
        <v>-2</v>
      </c>
      <c r="BK9" s="4">
        <f t="shared" si="20"/>
        <v>0.69999999999999929</v>
      </c>
      <c r="BL9" s="4">
        <f t="shared" si="20"/>
        <v>-2.5</v>
      </c>
      <c r="BM9" s="4" t="str">
        <f t="shared" si="20"/>
        <v/>
      </c>
      <c r="BN9" s="4" t="str">
        <f t="shared" si="20"/>
        <v/>
      </c>
      <c r="BO9" s="4" t="str">
        <f t="shared" si="20"/>
        <v/>
      </c>
      <c r="BP9" s="4" t="str">
        <f t="shared" si="20"/>
        <v/>
      </c>
      <c r="BQ9" s="4" t="str">
        <f t="shared" si="20"/>
        <v/>
      </c>
      <c r="BR9" s="4" t="str">
        <f t="shared" si="20"/>
        <v/>
      </c>
      <c r="BS9" s="4" t="str">
        <f t="shared" si="20"/>
        <v/>
      </c>
      <c r="BT9" s="4" t="str">
        <f t="shared" si="20"/>
        <v/>
      </c>
      <c r="BU9" s="4" t="str">
        <f t="shared" si="20"/>
        <v/>
      </c>
      <c r="BV9" s="4" t="str">
        <f t="shared" si="20"/>
        <v/>
      </c>
      <c r="BW9" s="4" t="str">
        <f t="shared" si="20"/>
        <v/>
      </c>
      <c r="BX9" s="4" t="str">
        <f t="shared" si="21"/>
        <v/>
      </c>
      <c r="BY9" s="4" t="str">
        <f t="shared" si="21"/>
        <v/>
      </c>
      <c r="BZ9" s="4" t="str">
        <f t="shared" si="21"/>
        <v/>
      </c>
      <c r="CA9" s="4" t="str">
        <f t="shared" si="21"/>
        <v/>
      </c>
      <c r="CB9" s="93">
        <f t="shared" si="22"/>
        <v>6.4831799999999999</v>
      </c>
      <c r="CC9" s="93">
        <f t="shared" si="23"/>
        <v>4.9011600000000008</v>
      </c>
      <c r="CD9" s="93">
        <f t="shared" si="24"/>
        <v>-4.9011600000000008</v>
      </c>
      <c r="CE9" s="93">
        <f t="shared" si="25"/>
        <v>-6.4831799999999999</v>
      </c>
      <c r="CF9" s="59">
        <f t="shared" si="26"/>
        <v>-0.90000000000000036</v>
      </c>
      <c r="CG9" s="58">
        <f t="shared" si="27"/>
        <v>1.7047463383625874</v>
      </c>
      <c r="CH9" s="15"/>
      <c r="CM9"/>
      <c r="CN9"/>
      <c r="CO9"/>
      <c r="CP9"/>
      <c r="CQ9"/>
      <c r="CR9"/>
      <c r="CS9"/>
    </row>
    <row r="10" spans="1:97" s="2" customFormat="1" ht="24" customHeight="1" x14ac:dyDescent="0.25">
      <c r="A10" s="84"/>
      <c r="B10" s="141"/>
      <c r="C10" s="22"/>
      <c r="D10" s="150"/>
      <c r="E10" s="150"/>
      <c r="F10" s="150"/>
      <c r="G10" s="150"/>
      <c r="H10" s="150"/>
      <c r="I10" s="150"/>
      <c r="J10" s="150"/>
      <c r="K10" s="150"/>
      <c r="L10" s="150"/>
      <c r="M10" s="150"/>
      <c r="N10" s="150"/>
      <c r="O10" s="150"/>
      <c r="P10" s="150"/>
      <c r="Q10" s="150"/>
      <c r="R10" s="150"/>
      <c r="S10" s="150"/>
      <c r="T10" s="150"/>
      <c r="U10" s="150"/>
      <c r="V10" s="150"/>
      <c r="W10" s="150"/>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0"/>
      <c r="E11" s="150"/>
      <c r="F11" s="150"/>
      <c r="G11" s="150"/>
      <c r="H11" s="150"/>
      <c r="I11" s="153"/>
      <c r="J11" s="153"/>
      <c r="K11" s="150"/>
      <c r="L11" s="150"/>
      <c r="M11" s="150"/>
      <c r="N11" s="150"/>
      <c r="O11" s="150"/>
      <c r="P11" s="153"/>
      <c r="Q11" s="150"/>
      <c r="R11" s="150"/>
      <c r="S11" s="150"/>
      <c r="T11" s="150"/>
      <c r="U11" s="150"/>
      <c r="V11" s="150"/>
      <c r="W11" s="150"/>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str">
        <f t="shared" si="11"/>
        <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str">
        <f t="shared" si="20"/>
        <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1"/>
      <c r="E12" s="151"/>
      <c r="F12" s="150"/>
      <c r="G12" s="150"/>
      <c r="H12" s="150"/>
      <c r="I12" s="151"/>
      <c r="J12" s="151"/>
      <c r="K12" s="150"/>
      <c r="L12" s="151"/>
      <c r="M12" s="151"/>
      <c r="N12" s="151"/>
      <c r="O12" s="150"/>
      <c r="P12" s="150"/>
      <c r="Q12" s="150"/>
      <c r="R12" s="150"/>
      <c r="S12" s="150"/>
      <c r="T12" s="150"/>
      <c r="U12" s="150"/>
      <c r="V12" s="150"/>
      <c r="W12" s="150"/>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1"/>
      <c r="E13" s="151"/>
      <c r="F13" s="151"/>
      <c r="G13" s="151"/>
      <c r="H13" s="150"/>
      <c r="I13" s="151"/>
      <c r="J13" s="151"/>
      <c r="K13" s="150"/>
      <c r="L13" s="151"/>
      <c r="M13" s="151"/>
      <c r="N13" s="150"/>
      <c r="O13" s="150"/>
      <c r="P13" s="150"/>
      <c r="Q13" s="150"/>
      <c r="R13" s="150"/>
      <c r="S13" s="150"/>
      <c r="T13" s="150"/>
      <c r="U13" s="150"/>
      <c r="V13" s="151"/>
      <c r="W13" s="150"/>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1"/>
      <c r="E14" s="151"/>
      <c r="F14" s="151"/>
      <c r="G14" s="151"/>
      <c r="H14" s="150"/>
      <c r="I14" s="151"/>
      <c r="J14" s="151"/>
      <c r="K14" s="151"/>
      <c r="L14" s="151"/>
      <c r="M14" s="151"/>
      <c r="N14" s="151"/>
      <c r="O14" s="150"/>
      <c r="P14" s="150"/>
      <c r="Q14" s="150"/>
      <c r="R14" s="150"/>
      <c r="S14" s="151"/>
      <c r="T14" s="150"/>
      <c r="U14" s="150"/>
      <c r="V14" s="151"/>
      <c r="W14" s="151"/>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2" priority="3">
      <formula>ABS(Z5)&gt;=0.05</formula>
    </cfRule>
  </conditionalFormatting>
  <conditionalFormatting sqref="AA5:AA38">
    <cfRule type="expression" dxfId="1" priority="2">
      <formula>OR(ABS($AA5+$AB5)&gt;$AA$3,ABS($AA5-$AB5)&gt;$AA$3)</formula>
    </cfRule>
  </conditionalFormatting>
  <conditionalFormatting sqref="X5:X38">
    <cfRule type="expression" dxfId="0" priority="1">
      <formula>OR(ABS($X5+$Y5)&gt;$X$3,ABS($X5-$Y5)&gt;$X$3)</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I13"/>
  <sheetViews>
    <sheetView workbookViewId="0">
      <selection activeCell="D13" sqref="D13"/>
    </sheetView>
  </sheetViews>
  <sheetFormatPr baseColWidth="10" defaultRowHeight="15" x14ac:dyDescent="0.25"/>
  <cols>
    <col min="1" max="2" width="11.42578125" style="98"/>
    <col min="3" max="3" width="31.42578125" style="98" bestFit="1" customWidth="1"/>
    <col min="4" max="8" width="11.42578125" style="98"/>
    <col min="9" max="9" width="16.85546875" style="98" customWidth="1"/>
    <col min="10" max="16384" width="11.42578125" style="98"/>
  </cols>
  <sheetData>
    <row r="3" spans="3:9" ht="45" x14ac:dyDescent="0.6">
      <c r="C3" s="184" t="s">
        <v>23</v>
      </c>
      <c r="D3" s="184"/>
      <c r="E3" s="184"/>
      <c r="F3" s="184"/>
      <c r="G3" s="184"/>
      <c r="H3" s="184"/>
      <c r="I3" s="184"/>
    </row>
    <row r="5" spans="3:9" ht="34.5" x14ac:dyDescent="0.45">
      <c r="C5" s="99" t="s">
        <v>24</v>
      </c>
      <c r="D5" s="99" t="s">
        <v>30</v>
      </c>
    </row>
    <row r="8" spans="3:9" ht="20.25" x14ac:dyDescent="0.3">
      <c r="C8" s="100" t="s">
        <v>25</v>
      </c>
      <c r="D8" s="101" t="s">
        <v>83</v>
      </c>
      <c r="E8" s="102" t="s">
        <v>78</v>
      </c>
      <c r="F8" s="102"/>
      <c r="G8" s="102"/>
      <c r="H8" s="102"/>
      <c r="I8" s="103"/>
    </row>
    <row r="9" spans="3:9" ht="20.25" x14ac:dyDescent="0.3">
      <c r="C9" s="100" t="s">
        <v>26</v>
      </c>
      <c r="D9" s="185">
        <v>44562</v>
      </c>
      <c r="E9" s="186"/>
      <c r="F9" s="186"/>
      <c r="G9" s="186"/>
      <c r="H9" s="186"/>
      <c r="I9" s="187"/>
    </row>
    <row r="10" spans="3:9" ht="20.25" x14ac:dyDescent="0.3">
      <c r="C10" s="100" t="s">
        <v>27</v>
      </c>
      <c r="D10" s="188" t="s">
        <v>77</v>
      </c>
      <c r="E10" s="189"/>
      <c r="F10" s="189"/>
      <c r="G10" s="189"/>
      <c r="H10" s="189"/>
      <c r="I10" s="190"/>
    </row>
    <row r="11" spans="3:9" x14ac:dyDescent="0.25">
      <c r="C11" s="104" t="s">
        <v>28</v>
      </c>
      <c r="D11" s="191"/>
      <c r="E11" s="192"/>
      <c r="F11" s="192"/>
      <c r="G11" s="192"/>
      <c r="H11" s="192"/>
      <c r="I11" s="193"/>
    </row>
    <row r="12" spans="3:9" ht="20.25" x14ac:dyDescent="0.3">
      <c r="C12" s="100"/>
      <c r="D12" s="194" t="s">
        <v>101</v>
      </c>
      <c r="E12" s="186"/>
      <c r="F12" s="186"/>
      <c r="G12" s="186"/>
      <c r="H12" s="186"/>
      <c r="I12" s="187"/>
    </row>
    <row r="13" spans="3:9" ht="20.25" x14ac:dyDescent="0.3">
      <c r="C13" s="100" t="s">
        <v>29</v>
      </c>
      <c r="D13" s="101" t="s">
        <v>88</v>
      </c>
      <c r="E13" s="102"/>
      <c r="F13" s="102"/>
      <c r="G13" s="102"/>
      <c r="H13" s="102"/>
      <c r="I13" s="103"/>
    </row>
  </sheetData>
  <mergeCells count="4">
    <mergeCell ref="C3:I3"/>
    <mergeCell ref="D9:I9"/>
    <mergeCell ref="D10:I11"/>
    <mergeCell ref="D12:I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
  <sheetViews>
    <sheetView workbookViewId="0">
      <selection activeCell="A2" sqref="A2"/>
    </sheetView>
  </sheetViews>
  <sheetFormatPr baseColWidth="10" defaultRowHeight="12.75" x14ac:dyDescent="0.2"/>
  <cols>
    <col min="1" max="1" width="76.85546875" style="106" customWidth="1"/>
    <col min="2" max="2" width="20.28515625" style="106" customWidth="1"/>
    <col min="3" max="3" width="13" style="106" customWidth="1"/>
    <col min="4" max="4" width="13.28515625" style="106" customWidth="1"/>
    <col min="5" max="5" width="13.42578125" style="106" customWidth="1"/>
    <col min="6" max="6" width="13.5703125" style="106" customWidth="1"/>
    <col min="7" max="7" width="26.5703125" style="106" customWidth="1"/>
    <col min="8" max="16384" width="11.42578125" style="106"/>
  </cols>
  <sheetData>
    <row r="1" spans="1:7" ht="20.25" x14ac:dyDescent="0.3">
      <c r="A1" s="105" t="s">
        <v>31</v>
      </c>
      <c r="B1" s="105"/>
      <c r="C1" s="105"/>
      <c r="D1" s="105"/>
      <c r="E1" s="105"/>
      <c r="F1" s="105"/>
      <c r="G1" s="105"/>
    </row>
    <row r="2" spans="1:7" ht="20.25" x14ac:dyDescent="0.3">
      <c r="A2" s="147" t="s">
        <v>102</v>
      </c>
      <c r="B2" s="105"/>
      <c r="C2" s="105"/>
      <c r="D2" s="105"/>
      <c r="E2" s="105"/>
      <c r="F2" s="105"/>
      <c r="G2" s="105"/>
    </row>
    <row r="3" spans="1:7" ht="20.25" x14ac:dyDescent="0.3">
      <c r="A3" s="105" t="s">
        <v>32</v>
      </c>
      <c r="B3" s="107"/>
      <c r="C3" s="105"/>
      <c r="D3" s="105"/>
      <c r="E3" s="105"/>
      <c r="F3" s="105"/>
      <c r="G3" s="105"/>
    </row>
    <row r="4" spans="1:7" ht="15" x14ac:dyDescent="0.2">
      <c r="A4" s="108" t="s">
        <v>33</v>
      </c>
      <c r="B4" s="108"/>
      <c r="C4" s="108"/>
      <c r="D4" s="108"/>
      <c r="E4" s="108"/>
      <c r="F4" s="108"/>
      <c r="G4" s="108"/>
    </row>
    <row r="5" spans="1:7" ht="15" x14ac:dyDescent="0.2">
      <c r="A5" s="109" t="s">
        <v>72</v>
      </c>
      <c r="B5" s="110"/>
      <c r="C5" s="110"/>
      <c r="D5" s="110"/>
      <c r="E5" s="110"/>
      <c r="F5" s="110"/>
      <c r="G5" s="110"/>
    </row>
    <row r="6" spans="1:7" ht="15" x14ac:dyDescent="0.2">
      <c r="A6" s="108"/>
      <c r="B6" s="110"/>
      <c r="C6" s="110"/>
      <c r="D6" s="108"/>
      <c r="E6" s="108"/>
      <c r="F6" s="108"/>
      <c r="G6" s="108"/>
    </row>
    <row r="7" spans="1:7" ht="15" x14ac:dyDescent="0.2">
      <c r="A7" s="108" t="s">
        <v>34</v>
      </c>
      <c r="B7" s="110"/>
      <c r="C7" s="110"/>
      <c r="D7" s="110"/>
      <c r="E7" s="110"/>
      <c r="F7" s="110"/>
      <c r="G7" s="110"/>
    </row>
    <row r="8" spans="1:7" ht="15" x14ac:dyDescent="0.2">
      <c r="A8" s="109" t="s">
        <v>73</v>
      </c>
      <c r="B8" s="110"/>
      <c r="C8" s="110"/>
      <c r="D8" s="110"/>
      <c r="E8" s="110"/>
      <c r="F8" s="110"/>
      <c r="G8" s="110"/>
    </row>
    <row r="9" spans="1:7" ht="15" x14ac:dyDescent="0.2">
      <c r="A9" s="108"/>
      <c r="B9" s="110"/>
      <c r="C9" s="110"/>
      <c r="D9" s="110"/>
      <c r="E9" s="108"/>
      <c r="F9" s="108"/>
      <c r="G9" s="108"/>
    </row>
    <row r="10" spans="1:7" ht="15" x14ac:dyDescent="0.2">
      <c r="A10" s="108" t="s">
        <v>35</v>
      </c>
      <c r="B10" s="110"/>
      <c r="C10" s="110"/>
      <c r="D10" s="110"/>
      <c r="E10" s="110"/>
      <c r="F10" s="110"/>
      <c r="G10" s="110"/>
    </row>
    <row r="11" spans="1:7" ht="15" x14ac:dyDescent="0.2">
      <c r="A11" s="109" t="s">
        <v>92</v>
      </c>
      <c r="B11" s="110"/>
      <c r="C11" s="110"/>
      <c r="D11" s="110"/>
      <c r="E11" s="110"/>
      <c r="F11" s="110"/>
      <c r="G11" s="110"/>
    </row>
    <row r="12" spans="1:7" ht="15" x14ac:dyDescent="0.2">
      <c r="A12" s="108"/>
      <c r="B12" s="108"/>
      <c r="C12" s="108"/>
      <c r="D12" s="108"/>
      <c r="E12" s="108"/>
      <c r="F12" s="108"/>
      <c r="G12" s="108"/>
    </row>
    <row r="13" spans="1:7" ht="15" x14ac:dyDescent="0.2">
      <c r="A13" s="108" t="s">
        <v>36</v>
      </c>
      <c r="B13" s="108"/>
      <c r="C13" s="108"/>
      <c r="D13" s="108"/>
      <c r="E13" s="108"/>
      <c r="F13" s="108"/>
      <c r="G13" s="108"/>
    </row>
    <row r="14" spans="1:7" ht="15" x14ac:dyDescent="0.2">
      <c r="A14" s="111" t="s">
        <v>86</v>
      </c>
      <c r="B14" s="112" t="s">
        <v>37</v>
      </c>
      <c r="C14" s="112"/>
      <c r="D14" s="112"/>
      <c r="E14" s="108"/>
      <c r="F14" s="108"/>
      <c r="G14" s="108"/>
    </row>
    <row r="15" spans="1:7" ht="15" x14ac:dyDescent="0.2">
      <c r="A15" s="111"/>
      <c r="B15" s="112" t="s">
        <v>38</v>
      </c>
      <c r="C15" s="113"/>
      <c r="D15" s="114"/>
      <c r="E15" s="108"/>
      <c r="F15" s="108"/>
      <c r="G15" s="110"/>
    </row>
    <row r="16" spans="1:7" ht="15" x14ac:dyDescent="0.2">
      <c r="A16" s="111"/>
      <c r="B16" s="115" t="s">
        <v>39</v>
      </c>
      <c r="C16" s="116"/>
      <c r="D16" s="117"/>
      <c r="E16" s="108"/>
      <c r="F16" s="108"/>
      <c r="G16" s="108"/>
    </row>
    <row r="17" spans="1:7" ht="15" x14ac:dyDescent="0.2">
      <c r="A17" s="108"/>
      <c r="B17" s="108"/>
      <c r="C17" s="108"/>
      <c r="D17" s="108"/>
      <c r="E17" s="108"/>
      <c r="F17" s="108"/>
      <c r="G17" s="108"/>
    </row>
    <row r="18" spans="1:7" ht="15" x14ac:dyDescent="0.2">
      <c r="A18" s="108" t="s">
        <v>40</v>
      </c>
      <c r="B18" s="108"/>
      <c r="C18" s="108"/>
      <c r="D18" s="108"/>
      <c r="E18" s="108"/>
      <c r="F18" s="108"/>
      <c r="G18" s="108"/>
    </row>
    <row r="19" spans="1:7" ht="15" x14ac:dyDescent="0.2">
      <c r="A19" s="111"/>
      <c r="B19" s="112" t="s">
        <v>41</v>
      </c>
      <c r="C19" s="108"/>
      <c r="D19" s="108"/>
      <c r="E19" s="108"/>
      <c r="F19" s="108"/>
      <c r="G19" s="108"/>
    </row>
    <row r="20" spans="1:7" ht="15" x14ac:dyDescent="0.2">
      <c r="A20" s="111" t="s">
        <v>86</v>
      </c>
      <c r="B20" s="112" t="s">
        <v>42</v>
      </c>
      <c r="C20" s="108"/>
      <c r="D20" s="108"/>
      <c r="E20" s="108"/>
      <c r="F20" s="108"/>
      <c r="G20" s="108"/>
    </row>
    <row r="21" spans="1:7" ht="15" x14ac:dyDescent="0.2">
      <c r="A21" s="111" t="s">
        <v>86</v>
      </c>
      <c r="B21" s="112" t="s">
        <v>43</v>
      </c>
      <c r="C21" s="108"/>
      <c r="D21" s="108"/>
      <c r="E21" s="108"/>
      <c r="F21" s="108"/>
      <c r="G21" s="108"/>
    </row>
    <row r="22" spans="1:7" ht="15" x14ac:dyDescent="0.2">
      <c r="A22" s="111" t="s">
        <v>86</v>
      </c>
      <c r="B22" s="112" t="s">
        <v>44</v>
      </c>
      <c r="C22" s="108"/>
      <c r="D22" s="108"/>
      <c r="E22" s="108"/>
      <c r="F22" s="108"/>
      <c r="G22" s="108"/>
    </row>
    <row r="23" spans="1:7" ht="15" x14ac:dyDescent="0.2">
      <c r="A23" s="108"/>
      <c r="B23" s="108"/>
      <c r="C23" s="108"/>
      <c r="D23" s="108"/>
      <c r="E23" s="108"/>
      <c r="F23" s="108"/>
      <c r="G23" s="108"/>
    </row>
    <row r="24" spans="1:7" ht="15" x14ac:dyDescent="0.2">
      <c r="A24" s="108" t="s">
        <v>45</v>
      </c>
      <c r="B24" s="108"/>
      <c r="C24" s="108"/>
      <c r="D24" s="108"/>
      <c r="E24" s="108"/>
      <c r="F24" s="108"/>
      <c r="G24" s="108"/>
    </row>
    <row r="25" spans="1:7" ht="15.75" x14ac:dyDescent="0.25">
      <c r="A25" s="118" t="s">
        <v>46</v>
      </c>
      <c r="B25" s="112" t="s">
        <v>47</v>
      </c>
      <c r="C25" s="112" t="s">
        <v>48</v>
      </c>
      <c r="D25" s="112" t="s">
        <v>49</v>
      </c>
      <c r="E25" s="112" t="s">
        <v>50</v>
      </c>
      <c r="F25" s="112" t="s">
        <v>51</v>
      </c>
      <c r="G25" s="112" t="s">
        <v>52</v>
      </c>
    </row>
    <row r="26" spans="1:7" ht="15" x14ac:dyDescent="0.2">
      <c r="A26" s="112"/>
      <c r="B26" s="161" t="s">
        <v>96</v>
      </c>
      <c r="C26" s="109"/>
      <c r="D26" s="109"/>
      <c r="E26" s="109"/>
      <c r="F26" s="109"/>
      <c r="G26" s="109"/>
    </row>
    <row r="27" spans="1:7" ht="15" x14ac:dyDescent="0.2">
      <c r="A27" s="112" t="s">
        <v>53</v>
      </c>
      <c r="B27" s="111" t="s">
        <v>87</v>
      </c>
      <c r="C27" s="109"/>
      <c r="D27" s="109"/>
      <c r="E27" s="109"/>
      <c r="F27" s="109"/>
      <c r="G27" s="109"/>
    </row>
    <row r="28" spans="1:7" ht="15" x14ac:dyDescent="0.2">
      <c r="A28" s="112" t="s">
        <v>54</v>
      </c>
      <c r="B28" s="111" t="s">
        <v>97</v>
      </c>
      <c r="C28" s="109"/>
      <c r="D28" s="109"/>
      <c r="E28" s="109"/>
      <c r="F28" s="109"/>
      <c r="G28" s="109"/>
    </row>
    <row r="29" spans="1:7" ht="15" x14ac:dyDescent="0.2">
      <c r="A29" s="112" t="s">
        <v>55</v>
      </c>
      <c r="B29" s="111" t="s">
        <v>97</v>
      </c>
      <c r="C29" s="109"/>
      <c r="D29" s="109"/>
      <c r="E29" s="109"/>
      <c r="F29" s="109"/>
      <c r="G29" s="109"/>
    </row>
    <row r="30" spans="1:7" ht="15.75" x14ac:dyDescent="0.25">
      <c r="A30" s="112" t="s">
        <v>56</v>
      </c>
      <c r="B30" s="111" t="s">
        <v>74</v>
      </c>
      <c r="C30" s="109"/>
      <c r="D30" s="109"/>
      <c r="E30" s="109"/>
      <c r="F30" s="109"/>
      <c r="G30" s="109"/>
    </row>
    <row r="31" spans="1:7" ht="15.75" thickBot="1" x14ac:dyDescent="0.25">
      <c r="A31" s="119" t="s">
        <v>81</v>
      </c>
      <c r="B31" s="142" t="s">
        <v>82</v>
      </c>
      <c r="C31" s="120"/>
      <c r="D31" s="120"/>
      <c r="E31" s="120"/>
      <c r="F31" s="120"/>
      <c r="G31" s="120"/>
    </row>
    <row r="32" spans="1:7" ht="15" x14ac:dyDescent="0.2">
      <c r="A32" s="121" t="s">
        <v>57</v>
      </c>
      <c r="B32" s="143"/>
      <c r="C32" s="122"/>
      <c r="D32" s="122"/>
      <c r="E32" s="122"/>
      <c r="F32" s="122"/>
      <c r="G32" s="123"/>
    </row>
    <row r="33" spans="1:7" ht="15" x14ac:dyDescent="0.2">
      <c r="A33" s="124" t="s">
        <v>58</v>
      </c>
      <c r="B33" s="111">
        <v>3500</v>
      </c>
      <c r="C33" s="109"/>
      <c r="D33" s="109"/>
      <c r="E33" s="109"/>
      <c r="F33" s="109"/>
      <c r="G33" s="125"/>
    </row>
    <row r="34" spans="1:7" ht="15.75" x14ac:dyDescent="0.25">
      <c r="A34" s="124" t="s">
        <v>59</v>
      </c>
      <c r="B34" s="111" t="s">
        <v>76</v>
      </c>
      <c r="C34" s="109"/>
      <c r="D34" s="109"/>
      <c r="E34" s="109"/>
      <c r="F34" s="109"/>
      <c r="G34" s="125"/>
    </row>
    <row r="35" spans="1:7" ht="15.75" thickBot="1" x14ac:dyDescent="0.25">
      <c r="A35" s="126" t="s">
        <v>60</v>
      </c>
      <c r="B35" s="144" t="s">
        <v>75</v>
      </c>
      <c r="C35" s="127"/>
      <c r="D35" s="127"/>
      <c r="E35" s="127"/>
      <c r="F35" s="127"/>
      <c r="G35" s="128"/>
    </row>
    <row r="36" spans="1:7" ht="15" x14ac:dyDescent="0.2">
      <c r="A36" s="129" t="s">
        <v>61</v>
      </c>
      <c r="B36" s="145"/>
      <c r="C36" s="129"/>
      <c r="D36" s="129"/>
      <c r="E36" s="129"/>
      <c r="F36" s="129"/>
      <c r="G36" s="129"/>
    </row>
    <row r="37" spans="1:7" ht="18" x14ac:dyDescent="0.2">
      <c r="A37" s="112" t="s">
        <v>62</v>
      </c>
      <c r="B37" s="111"/>
      <c r="C37" s="109"/>
      <c r="D37" s="109"/>
      <c r="E37" s="109"/>
      <c r="F37" s="109"/>
      <c r="G37" s="109"/>
    </row>
    <row r="38" spans="1:7" ht="15" x14ac:dyDescent="0.2">
      <c r="A38" s="112" t="s">
        <v>63</v>
      </c>
      <c r="B38" s="111"/>
      <c r="C38" s="109"/>
      <c r="D38" s="109"/>
      <c r="E38" s="109"/>
      <c r="F38" s="109"/>
      <c r="G38" s="109"/>
    </row>
    <row r="39" spans="1:7" ht="15" x14ac:dyDescent="0.2">
      <c r="A39" s="112" t="s">
        <v>64</v>
      </c>
      <c r="B39" s="111"/>
      <c r="C39" s="109"/>
      <c r="D39" s="109"/>
      <c r="E39" s="109"/>
      <c r="F39" s="109"/>
      <c r="G39" s="109"/>
    </row>
    <row r="40" spans="1:7" ht="15" x14ac:dyDescent="0.2">
      <c r="A40" s="112" t="s">
        <v>65</v>
      </c>
      <c r="B40" s="146"/>
      <c r="C40" s="109"/>
      <c r="D40" s="109"/>
      <c r="E40" s="109"/>
      <c r="F40" s="109"/>
      <c r="G40" s="109"/>
    </row>
    <row r="41" spans="1:7" ht="15" x14ac:dyDescent="0.2">
      <c r="A41" s="112" t="s">
        <v>66</v>
      </c>
      <c r="B41" s="111"/>
      <c r="C41" s="109"/>
      <c r="D41" s="109"/>
      <c r="E41" s="109"/>
      <c r="F41" s="109"/>
      <c r="G41" s="109"/>
    </row>
    <row r="42" spans="1:7" ht="15" x14ac:dyDescent="0.2">
      <c r="A42" s="108"/>
      <c r="B42" s="108"/>
      <c r="C42" s="108"/>
      <c r="D42" s="108"/>
      <c r="E42" s="108"/>
      <c r="F42" s="108"/>
      <c r="G42" s="108"/>
    </row>
    <row r="43" spans="1:7" ht="15" x14ac:dyDescent="0.2">
      <c r="A43" s="195" t="s">
        <v>67</v>
      </c>
      <c r="B43" s="195"/>
      <c r="C43" s="195"/>
      <c r="D43" s="195"/>
      <c r="E43" s="195"/>
      <c r="F43" s="195"/>
      <c r="G43" s="195"/>
    </row>
  </sheetData>
  <mergeCells count="1">
    <mergeCell ref="A43:G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workbookViewId="0">
      <selection activeCell="H20" sqref="H20"/>
    </sheetView>
  </sheetViews>
  <sheetFormatPr baseColWidth="10" defaultRowHeight="15" x14ac:dyDescent="0.25"/>
  <sheetData>
    <row r="1" spans="1:8" x14ac:dyDescent="0.25">
      <c r="A1" s="24">
        <v>8.8000000000000007</v>
      </c>
      <c r="B1" s="25">
        <v>8.84</v>
      </c>
      <c r="C1" s="25">
        <v>8.69</v>
      </c>
      <c r="D1" s="25">
        <v>8.4499999999999993</v>
      </c>
      <c r="E1" s="25">
        <v>7.54</v>
      </c>
      <c r="F1" s="26">
        <v>8.3699999999999992</v>
      </c>
      <c r="G1" s="26">
        <v>6.89</v>
      </c>
      <c r="H1" s="26">
        <v>2.21</v>
      </c>
    </row>
    <row r="2" spans="1:8" x14ac:dyDescent="0.25">
      <c r="A2" s="27">
        <v>6.22</v>
      </c>
      <c r="B2" s="28">
        <v>6.09</v>
      </c>
      <c r="C2" s="28">
        <v>6.21</v>
      </c>
      <c r="D2" s="28">
        <v>6.22</v>
      </c>
      <c r="E2" s="28">
        <v>5.19</v>
      </c>
      <c r="F2" s="29">
        <v>3.11</v>
      </c>
      <c r="G2" s="29">
        <v>1.97</v>
      </c>
      <c r="H2" s="29">
        <v>1.04</v>
      </c>
    </row>
    <row r="3" spans="1:8" x14ac:dyDescent="0.25">
      <c r="A3" s="27">
        <v>4.7699999999999996</v>
      </c>
      <c r="B3" s="28">
        <v>4.74</v>
      </c>
      <c r="C3" s="28">
        <v>4.74</v>
      </c>
      <c r="D3" s="28">
        <v>4.68</v>
      </c>
      <c r="E3" s="28">
        <v>3.75</v>
      </c>
      <c r="F3" s="29">
        <v>3.09</v>
      </c>
      <c r="G3" s="29">
        <v>1.68</v>
      </c>
      <c r="H3" s="29">
        <v>1.19</v>
      </c>
    </row>
    <row r="4" spans="1:8" x14ac:dyDescent="0.25">
      <c r="A4" s="27">
        <v>14.4</v>
      </c>
      <c r="B4" s="28">
        <v>13.34</v>
      </c>
      <c r="C4" s="28">
        <v>13.93</v>
      </c>
      <c r="D4" s="28">
        <v>13.71</v>
      </c>
      <c r="E4" s="28">
        <v>12.48</v>
      </c>
      <c r="F4" s="29">
        <v>6.46</v>
      </c>
      <c r="G4" s="29">
        <v>8.3000000000000007</v>
      </c>
      <c r="H4" s="29">
        <v>3.94</v>
      </c>
    </row>
    <row r="5" spans="1:8" x14ac:dyDescent="0.25">
      <c r="A5" s="27">
        <v>4.2300000000000004</v>
      </c>
      <c r="B5" s="28">
        <v>4.2699999999999996</v>
      </c>
      <c r="C5" s="28">
        <v>4.28</v>
      </c>
      <c r="D5" s="28">
        <v>4.12</v>
      </c>
      <c r="E5" s="28">
        <v>3.13</v>
      </c>
      <c r="F5" s="29">
        <v>2.36</v>
      </c>
      <c r="G5" s="29">
        <v>1.27</v>
      </c>
      <c r="H5" s="29">
        <v>1.18</v>
      </c>
    </row>
    <row r="6" spans="1:8" x14ac:dyDescent="0.25">
      <c r="A6" s="27">
        <v>22.79</v>
      </c>
      <c r="B6" s="28">
        <v>22.73</v>
      </c>
      <c r="C6" s="28">
        <v>21.95</v>
      </c>
      <c r="D6" s="28">
        <v>20.69</v>
      </c>
      <c r="E6" s="28">
        <v>17.66</v>
      </c>
      <c r="F6" s="29">
        <v>9.31</v>
      </c>
      <c r="G6" s="29">
        <v>6.84</v>
      </c>
      <c r="H6" s="29">
        <v>2.69</v>
      </c>
    </row>
    <row r="7" spans="1:8" x14ac:dyDescent="0.25">
      <c r="A7" s="27">
        <v>5.59</v>
      </c>
      <c r="B7" s="28">
        <v>5.57</v>
      </c>
      <c r="C7" s="28">
        <v>5.47</v>
      </c>
      <c r="D7" s="28">
        <v>5.43</v>
      </c>
      <c r="E7" s="28">
        <v>5.51</v>
      </c>
      <c r="F7" s="29">
        <v>3.07</v>
      </c>
      <c r="G7" s="29">
        <v>2.4700000000000002</v>
      </c>
      <c r="H7" s="29">
        <v>1.97</v>
      </c>
    </row>
    <row r="8" spans="1:8" x14ac:dyDescent="0.25">
      <c r="A8" s="27">
        <v>9.3699999999999992</v>
      </c>
      <c r="B8" s="28">
        <v>9.3000000000000007</v>
      </c>
      <c r="C8" s="28">
        <v>9.24</v>
      </c>
      <c r="D8" s="28">
        <v>9.26</v>
      </c>
      <c r="E8" s="28">
        <v>8.8800000000000008</v>
      </c>
      <c r="F8" s="29">
        <v>5.49</v>
      </c>
      <c r="G8" s="29">
        <v>8.16</v>
      </c>
      <c r="H8" s="29">
        <v>1.81</v>
      </c>
    </row>
    <row r="9" spans="1:8" x14ac:dyDescent="0.25">
      <c r="A9" s="27">
        <v>39.590000000000003</v>
      </c>
      <c r="B9" s="28">
        <v>39.75</v>
      </c>
      <c r="C9" s="28">
        <v>38.299999999999997</v>
      </c>
      <c r="D9" s="28">
        <v>38.409999999999997</v>
      </c>
      <c r="E9" s="28">
        <v>31.12</v>
      </c>
      <c r="F9" s="29">
        <v>24.17</v>
      </c>
      <c r="G9" s="29">
        <v>22.24</v>
      </c>
      <c r="H9" s="29">
        <v>9.86</v>
      </c>
    </row>
    <row r="10" spans="1:8" x14ac:dyDescent="0.25">
      <c r="A10" s="27">
        <v>3.73</v>
      </c>
      <c r="B10" s="28">
        <v>3.82</v>
      </c>
      <c r="C10" s="28">
        <v>3.74</v>
      </c>
      <c r="D10" s="28">
        <v>3.64</v>
      </c>
      <c r="E10" s="28">
        <v>2.77</v>
      </c>
      <c r="F10" s="29">
        <v>1.63</v>
      </c>
      <c r="G10" s="29">
        <v>0.86099999999999999</v>
      </c>
      <c r="H10" s="29">
        <v>0.72599999999999998</v>
      </c>
    </row>
    <row r="11" spans="1:8" x14ac:dyDescent="0.25">
      <c r="A11" s="27">
        <v>11</v>
      </c>
      <c r="B11" s="28">
        <v>11.4</v>
      </c>
      <c r="C11" s="28">
        <v>11</v>
      </c>
      <c r="D11" s="28">
        <v>9.3000000000000007</v>
      </c>
      <c r="E11" s="28">
        <v>9.5</v>
      </c>
      <c r="F11" s="29">
        <v>6.3692900000000003</v>
      </c>
      <c r="G11" s="29">
        <v>6.0654199999999996</v>
      </c>
      <c r="H11" s="29">
        <v>2.3769</v>
      </c>
    </row>
    <row r="12" spans="1:8" x14ac:dyDescent="0.25">
      <c r="A12" s="27">
        <v>13</v>
      </c>
      <c r="B12" s="28">
        <v>12.6</v>
      </c>
      <c r="C12" s="28">
        <v>12</v>
      </c>
      <c r="D12" s="28">
        <v>12.1</v>
      </c>
      <c r="E12" s="28">
        <v>11.7</v>
      </c>
      <c r="F12" s="29">
        <v>6.71279</v>
      </c>
      <c r="G12" s="29">
        <v>7.5088400000000002</v>
      </c>
      <c r="H12" s="29">
        <v>2.9133</v>
      </c>
    </row>
    <row r="13" spans="1:8" x14ac:dyDescent="0.25">
      <c r="A13" s="27">
        <v>15</v>
      </c>
      <c r="B13" s="28">
        <v>12.6</v>
      </c>
      <c r="C13" s="28">
        <v>12.2</v>
      </c>
      <c r="D13" s="28">
        <v>12</v>
      </c>
      <c r="E13" s="28">
        <v>11.2</v>
      </c>
      <c r="F13" s="29">
        <v>7.7349399999999999</v>
      </c>
      <c r="G13" s="29">
        <v>8.1854399999999998</v>
      </c>
      <c r="H13" s="29">
        <v>3.2656200000000002</v>
      </c>
    </row>
    <row r="14" spans="1:8" x14ac:dyDescent="0.25">
      <c r="A14" s="27">
        <v>17</v>
      </c>
      <c r="B14" s="28">
        <v>17</v>
      </c>
      <c r="C14" s="28">
        <v>16.5</v>
      </c>
      <c r="D14" s="28">
        <v>15</v>
      </c>
      <c r="E14" s="28">
        <v>14.9</v>
      </c>
      <c r="F14" s="29">
        <v>9.9436400000000003</v>
      </c>
      <c r="G14" s="29">
        <v>7.40679</v>
      </c>
      <c r="H14" s="29">
        <v>4.1826800000000004</v>
      </c>
    </row>
    <row r="15" spans="1:8" x14ac:dyDescent="0.25">
      <c r="A15" s="27">
        <v>19</v>
      </c>
      <c r="B15" s="28">
        <v>18.3</v>
      </c>
      <c r="C15" s="28">
        <v>17</v>
      </c>
      <c r="D15" s="28">
        <v>16</v>
      </c>
      <c r="E15" s="28">
        <v>15.3</v>
      </c>
      <c r="F15" s="29">
        <v>9.3044200000000004</v>
      </c>
      <c r="G15" s="29">
        <v>9.5603700000000007</v>
      </c>
      <c r="H15" s="29">
        <v>4.0472999999999999</v>
      </c>
    </row>
    <row r="16" spans="1:8" x14ac:dyDescent="0.25">
      <c r="A16" s="27">
        <v>21</v>
      </c>
      <c r="B16" s="28">
        <v>20.2</v>
      </c>
      <c r="C16" s="28">
        <v>18.5</v>
      </c>
      <c r="D16" s="28">
        <v>18</v>
      </c>
      <c r="E16" s="28">
        <v>17.600000000000001</v>
      </c>
      <c r="F16" s="29">
        <v>12.467499999999999</v>
      </c>
      <c r="G16" s="29">
        <v>10.8973</v>
      </c>
      <c r="H16" s="29">
        <v>4.2975700000000003</v>
      </c>
    </row>
    <row r="17" spans="1:8" x14ac:dyDescent="0.25">
      <c r="A17" s="27">
        <v>23</v>
      </c>
      <c r="B17" s="28">
        <v>22</v>
      </c>
      <c r="C17" s="28">
        <v>22.2</v>
      </c>
      <c r="D17" s="28">
        <v>20.100000000000001</v>
      </c>
      <c r="E17" s="28">
        <v>19.3</v>
      </c>
      <c r="F17" s="29">
        <v>12.5106</v>
      </c>
      <c r="G17" s="29">
        <v>12.4727</v>
      </c>
      <c r="H17" s="29">
        <v>5.3687399999999998</v>
      </c>
    </row>
    <row r="18" spans="1:8" x14ac:dyDescent="0.25">
      <c r="A18" s="27">
        <v>25</v>
      </c>
      <c r="B18" s="28">
        <v>25.1</v>
      </c>
      <c r="C18" s="28">
        <v>24.9</v>
      </c>
      <c r="D18" s="28">
        <v>24</v>
      </c>
      <c r="E18" s="28">
        <v>19.600000000000001</v>
      </c>
      <c r="F18" s="29">
        <v>14.498100000000001</v>
      </c>
      <c r="G18" s="29">
        <v>12.769</v>
      </c>
      <c r="H18" s="29">
        <v>5.6497299999999999</v>
      </c>
    </row>
    <row r="19" spans="1:8" x14ac:dyDescent="0.25">
      <c r="A19" s="27">
        <v>27</v>
      </c>
      <c r="B19" s="28">
        <v>26</v>
      </c>
      <c r="C19" s="28">
        <v>25.8</v>
      </c>
      <c r="D19" s="28">
        <v>25.2</v>
      </c>
      <c r="E19" s="28">
        <v>22</v>
      </c>
      <c r="F19" s="29">
        <v>15.746</v>
      </c>
      <c r="G19" s="29">
        <v>14.110300000000001</v>
      </c>
      <c r="H19" s="29">
        <v>5.9363700000000001</v>
      </c>
    </row>
    <row r="20" spans="1:8" x14ac:dyDescent="0.25">
      <c r="A20" s="27">
        <v>29.4</v>
      </c>
      <c r="B20" s="28">
        <v>29</v>
      </c>
      <c r="C20" s="28">
        <v>28.5</v>
      </c>
      <c r="D20" s="28">
        <v>28</v>
      </c>
      <c r="E20" s="28">
        <v>21.8</v>
      </c>
      <c r="F20" s="29">
        <v>16.367999999999999</v>
      </c>
      <c r="G20" s="29">
        <v>14.6488</v>
      </c>
      <c r="H20" s="29">
        <v>6.49329</v>
      </c>
    </row>
    <row r="23" spans="1:8" x14ac:dyDescent="0.25">
      <c r="A23" t="s">
        <v>71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23"/>
  <sheetViews>
    <sheetView tabSelected="1" topLeftCell="A9" workbookViewId="0">
      <selection activeCell="B20" sqref="B20"/>
    </sheetView>
  </sheetViews>
  <sheetFormatPr baseColWidth="10" defaultRowHeight="15" x14ac:dyDescent="0.25"/>
  <cols>
    <col min="1" max="16384" width="11.42578125" style="98"/>
  </cols>
  <sheetData>
    <row r="2" spans="2:13" ht="15.75" thickBot="1" x14ac:dyDescent="0.3"/>
    <row r="3" spans="2:13" ht="34.5" x14ac:dyDescent="0.45">
      <c r="B3" s="130" t="s">
        <v>68</v>
      </c>
      <c r="C3" s="131"/>
      <c r="D3" s="131"/>
      <c r="E3" s="131"/>
      <c r="F3" s="131"/>
      <c r="G3" s="131"/>
      <c r="H3" s="131"/>
      <c r="I3" s="131"/>
      <c r="J3" s="131"/>
      <c r="K3" s="131"/>
      <c r="L3" s="131"/>
      <c r="M3" s="132"/>
    </row>
    <row r="4" spans="2:13" x14ac:dyDescent="0.25">
      <c r="B4" s="133"/>
      <c r="C4" s="134"/>
      <c r="D4" s="134"/>
      <c r="E4" s="134"/>
      <c r="F4" s="134"/>
      <c r="G4" s="134"/>
      <c r="H4" s="134"/>
      <c r="I4" s="134"/>
      <c r="J4" s="134"/>
      <c r="K4" s="134"/>
      <c r="L4" s="134"/>
      <c r="M4" s="135"/>
    </row>
    <row r="5" spans="2:13" x14ac:dyDescent="0.25">
      <c r="B5" s="133"/>
      <c r="C5" s="134"/>
      <c r="D5" s="134"/>
      <c r="E5" s="134"/>
      <c r="F5" s="134"/>
      <c r="G5" s="134"/>
      <c r="H5" s="134"/>
      <c r="I5" s="134"/>
      <c r="J5" s="134"/>
      <c r="K5" s="134"/>
      <c r="L5" s="134"/>
      <c r="M5" s="135"/>
    </row>
    <row r="6" spans="2:13" x14ac:dyDescent="0.25">
      <c r="B6" s="133"/>
      <c r="C6" s="134"/>
      <c r="D6" s="134"/>
      <c r="E6" s="134"/>
      <c r="F6" s="134"/>
      <c r="G6" s="134"/>
      <c r="H6" s="134"/>
      <c r="I6" s="134"/>
      <c r="J6" s="134"/>
      <c r="K6" s="134"/>
      <c r="L6" s="134"/>
      <c r="M6" s="135"/>
    </row>
    <row r="7" spans="2:13" x14ac:dyDescent="0.25">
      <c r="B7" s="133"/>
      <c r="C7" s="134"/>
      <c r="D7" s="134"/>
      <c r="E7" s="134"/>
      <c r="F7" s="134"/>
      <c r="G7" s="134"/>
      <c r="H7" s="134"/>
      <c r="I7" s="134"/>
      <c r="J7" s="134"/>
      <c r="K7" s="134"/>
      <c r="L7" s="134"/>
      <c r="M7" s="135"/>
    </row>
    <row r="8" spans="2:13" x14ac:dyDescent="0.25">
      <c r="B8" s="133"/>
      <c r="C8" s="134"/>
      <c r="D8" s="134"/>
      <c r="E8" s="134"/>
      <c r="F8" s="134"/>
      <c r="G8" s="134"/>
      <c r="H8" s="134"/>
      <c r="I8" s="134"/>
      <c r="J8" s="134"/>
      <c r="K8" s="134"/>
      <c r="L8" s="134"/>
      <c r="M8" s="135"/>
    </row>
    <row r="9" spans="2:13" x14ac:dyDescent="0.25">
      <c r="B9" s="133"/>
      <c r="C9" s="134"/>
      <c r="D9" s="134"/>
      <c r="E9" s="134"/>
      <c r="F9" s="134"/>
      <c r="G9" s="134"/>
      <c r="H9" s="134"/>
      <c r="I9" s="134"/>
      <c r="J9" s="134"/>
      <c r="K9" s="134"/>
      <c r="L9" s="134"/>
      <c r="M9" s="135"/>
    </row>
    <row r="10" spans="2:13" x14ac:dyDescent="0.25">
      <c r="B10" s="133"/>
      <c r="C10" s="134"/>
      <c r="D10" s="134"/>
      <c r="E10" s="134"/>
      <c r="F10" s="134"/>
      <c r="G10" s="134"/>
      <c r="H10" s="134"/>
      <c r="I10" s="134"/>
      <c r="J10" s="134"/>
      <c r="K10" s="134"/>
      <c r="L10" s="134"/>
      <c r="M10" s="135"/>
    </row>
    <row r="11" spans="2:13" x14ac:dyDescent="0.25">
      <c r="B11" s="133"/>
      <c r="C11" s="134"/>
      <c r="D11" s="134"/>
      <c r="E11" s="134"/>
      <c r="F11" s="134"/>
      <c r="G11" s="134"/>
      <c r="H11" s="134"/>
      <c r="I11" s="134"/>
      <c r="J11" s="134"/>
      <c r="K11" s="134"/>
      <c r="L11" s="134"/>
      <c r="M11" s="135"/>
    </row>
    <row r="12" spans="2:13" x14ac:dyDescent="0.25">
      <c r="B12" s="133"/>
      <c r="C12" s="134"/>
      <c r="D12" s="134"/>
      <c r="E12" s="134"/>
      <c r="F12" s="134"/>
      <c r="G12" s="134"/>
      <c r="H12" s="134"/>
      <c r="I12" s="134"/>
      <c r="J12" s="134"/>
      <c r="K12" s="134"/>
      <c r="L12" s="134"/>
      <c r="M12" s="135"/>
    </row>
    <row r="13" spans="2:13" ht="15.75" thickBot="1" x14ac:dyDescent="0.3">
      <c r="B13" s="136"/>
      <c r="C13" s="137"/>
      <c r="D13" s="137"/>
      <c r="E13" s="137"/>
      <c r="F13" s="137"/>
      <c r="G13" s="137"/>
      <c r="H13" s="137"/>
      <c r="I13" s="137"/>
      <c r="J13" s="137"/>
      <c r="K13" s="137"/>
      <c r="L13" s="137"/>
      <c r="M13" s="138"/>
    </row>
    <row r="14" spans="2:13" ht="45" thickBot="1" x14ac:dyDescent="0.6">
      <c r="B14" s="139"/>
    </row>
    <row r="15" spans="2:13" ht="44.25" x14ac:dyDescent="0.55000000000000004">
      <c r="B15" s="140" t="s">
        <v>69</v>
      </c>
      <c r="C15" s="131"/>
      <c r="D15" s="131"/>
      <c r="E15" s="131"/>
      <c r="F15" s="131"/>
      <c r="G15" s="131"/>
      <c r="H15" s="131"/>
      <c r="I15" s="131"/>
      <c r="J15" s="131"/>
      <c r="K15" s="131"/>
      <c r="L15" s="131"/>
      <c r="M15" s="132"/>
    </row>
    <row r="16" spans="2:13" x14ac:dyDescent="0.25">
      <c r="B16" s="133"/>
      <c r="C16" s="134"/>
      <c r="D16" s="134"/>
      <c r="E16" s="134"/>
      <c r="F16" s="134"/>
      <c r="G16" s="134"/>
      <c r="H16" s="134"/>
      <c r="I16" s="134"/>
      <c r="J16" s="134"/>
      <c r="K16" s="134"/>
      <c r="L16" s="134"/>
      <c r="M16" s="135"/>
    </row>
    <row r="17" spans="2:13" x14ac:dyDescent="0.25">
      <c r="B17" s="162"/>
      <c r="C17" s="163"/>
      <c r="D17" s="163"/>
      <c r="E17" s="163"/>
      <c r="F17" s="163"/>
      <c r="G17" s="163"/>
      <c r="H17" s="134"/>
      <c r="I17" s="134"/>
      <c r="J17" s="134"/>
      <c r="K17" s="134"/>
      <c r="L17" s="134"/>
      <c r="M17" s="135"/>
    </row>
    <row r="18" spans="2:13" x14ac:dyDescent="0.25">
      <c r="B18" s="162" t="s">
        <v>98</v>
      </c>
      <c r="C18" s="163"/>
      <c r="D18" s="163"/>
      <c r="E18" s="163"/>
      <c r="F18" s="163"/>
      <c r="G18" s="163"/>
      <c r="H18" s="134"/>
      <c r="I18" s="134"/>
      <c r="J18" s="134"/>
      <c r="K18" s="134"/>
      <c r="L18" s="134"/>
      <c r="M18" s="135"/>
    </row>
    <row r="19" spans="2:13" x14ac:dyDescent="0.25">
      <c r="B19" s="162" t="s">
        <v>99</v>
      </c>
      <c r="C19" s="163"/>
      <c r="D19" s="163"/>
      <c r="E19" s="163"/>
      <c r="F19" s="163"/>
      <c r="G19" s="163"/>
      <c r="H19" s="134"/>
      <c r="I19" s="134"/>
      <c r="J19" s="134"/>
      <c r="K19" s="134"/>
      <c r="L19" s="134"/>
      <c r="M19" s="135"/>
    </row>
    <row r="20" spans="2:13" x14ac:dyDescent="0.25">
      <c r="B20" s="162" t="s">
        <v>104</v>
      </c>
      <c r="C20" s="163"/>
      <c r="D20" s="163"/>
      <c r="E20" s="163"/>
      <c r="F20" s="163"/>
      <c r="G20" s="163"/>
      <c r="H20" s="163"/>
      <c r="I20" s="134"/>
      <c r="J20" s="134"/>
      <c r="K20" s="134"/>
      <c r="L20" s="134"/>
      <c r="M20" s="135"/>
    </row>
    <row r="21" spans="2:13" x14ac:dyDescent="0.25">
      <c r="B21" s="162"/>
      <c r="C21" s="163"/>
      <c r="D21" s="163"/>
      <c r="E21" s="163"/>
      <c r="F21" s="163"/>
      <c r="G21" s="163"/>
      <c r="H21" s="134"/>
      <c r="I21" s="134"/>
      <c r="J21" s="134"/>
      <c r="K21" s="134"/>
      <c r="L21" s="134"/>
      <c r="M21" s="135"/>
    </row>
    <row r="22" spans="2:13" x14ac:dyDescent="0.25">
      <c r="B22" s="162"/>
      <c r="C22" s="163"/>
      <c r="D22" s="163"/>
      <c r="E22" s="163"/>
      <c r="F22" s="163"/>
      <c r="G22" s="163"/>
      <c r="H22" s="134"/>
      <c r="I22" s="134"/>
      <c r="J22" s="134"/>
      <c r="K22" s="134"/>
      <c r="L22" s="134"/>
      <c r="M22" s="135"/>
    </row>
    <row r="23" spans="2:13" ht="15.75" thickBot="1" x14ac:dyDescent="0.3">
      <c r="B23" s="164" t="s">
        <v>70</v>
      </c>
      <c r="C23" s="165"/>
      <c r="D23" s="165" t="s">
        <v>103</v>
      </c>
      <c r="E23" s="165"/>
      <c r="F23" s="165"/>
      <c r="G23" s="165"/>
      <c r="H23" s="137"/>
      <c r="I23" s="137"/>
      <c r="J23" s="137"/>
      <c r="K23" s="137"/>
      <c r="L23" s="137"/>
      <c r="M23" s="1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HCG</vt:lpstr>
      <vt:lpstr>CEA</vt:lpstr>
      <vt:lpstr>CA125</vt:lpstr>
      <vt:lpstr>CA 15-3</vt:lpstr>
      <vt:lpstr>Forside  </vt:lpstr>
      <vt:lpstr>Beskrivelse av betingelser </vt:lpstr>
      <vt:lpstr>Bakgrunnsdata</vt:lpstr>
      <vt:lpstr>Konklusjon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dc:creator>
  <cp:lastModifiedBy>Anne Elisabeth Solsvik</cp:lastModifiedBy>
  <dcterms:created xsi:type="dcterms:W3CDTF">2014-08-04T07:23:45Z</dcterms:created>
  <dcterms:modified xsi:type="dcterms:W3CDTF">2022-11-29T08:25:49Z</dcterms:modified>
</cp:coreProperties>
</file>